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firstSheet="3" activeTab="10"/>
  </bookViews>
  <sheets>
    <sheet name="別紙様式第二号（一）" sheetId="152" r:id="rId1"/>
    <sheet name="裏面（別紙様式第二号（一））" sheetId="153" r:id="rId2"/>
    <sheet name="付表第二号（三）" sheetId="167" r:id="rId3"/>
    <sheet name="（参考）付表第二号（三）" sheetId="169" r:id="rId4"/>
    <sheet name="チェックリスト" sheetId="170" r:id="rId5"/>
    <sheet name="地密通所（1枚版）" sheetId="176" r:id="rId6"/>
    <sheet name="シフト記号表（勤務時間帯）" sheetId="177" r:id="rId7"/>
    <sheet name="記入方法" sheetId="178" r:id="rId8"/>
    <sheet name="プルダウン・リスト" sheetId="179" r:id="rId9"/>
    <sheet name="標準様式3" sheetId="180" r:id="rId10"/>
    <sheet name="標準様式５" sheetId="181" r:id="rId11"/>
    <sheet name="標準様式６" sheetId="171" r:id="rId12"/>
    <sheet name="別紙① " sheetId="172" r:id="rId13"/>
    <sheet name="別紙②" sheetId="173" r:id="rId14"/>
    <sheet name="別紙③" sheetId="174" r:id="rId15"/>
    <sheet name="別紙④" sheetId="175" r:id="rId16"/>
  </sheets>
  <definedNames>
    <definedName name="【記載例】シフト記号" localSheetId="6">'シフト記号表（勤務時間帯）'!$C$6:$C$35</definedName>
    <definedName name="【記載例】シフト記号">#REF!</definedName>
    <definedName name="_xlnm.Print_Area" localSheetId="3">'（参考）付表第二号（三）'!$A$1:$T$92</definedName>
    <definedName name="_xlnm.Print_Area" localSheetId="4">チェックリスト!$A$1:$H$30</definedName>
    <definedName name="_xlnm.Print_Area" localSheetId="7">記入方法!$B$1:$P$84</definedName>
    <definedName name="_xlnm.Print_Area" localSheetId="5">'地密通所（1枚版）'!$A$1:$BF$72</definedName>
    <definedName name="_xlnm.Print_Area" localSheetId="10">標準様式５!$A$1:$D$18</definedName>
    <definedName name="_xlnm.Print_Area" localSheetId="11">標準様式６!$A$1:$L$24</definedName>
    <definedName name="_xlnm.Print_Area" localSheetId="2">'付表第二号（三）'!$A$1:$T$111</definedName>
    <definedName name="_xlnm.Print_Area" localSheetId="12">'別紙① '!$A$1:$D$22</definedName>
    <definedName name="_xlnm.Print_Area" localSheetId="13">別紙②!$A$1:$D$19</definedName>
    <definedName name="_xlnm.Print_Area" localSheetId="14">別紙③!$A$1:$D$21</definedName>
    <definedName name="_xlnm.Print_Area" localSheetId="15">別紙④!$A$1:$D$19</definedName>
    <definedName name="_xlnm.Print_Area" localSheetId="0">'別紙様式第二号（一）'!$A$1:$AJ$58</definedName>
    <definedName name="_xlnm.Print_Area" localSheetId="1">'裏面（別紙様式第二号（一））'!$A$1:$O$28</definedName>
    <definedName name="_xlnm.Print_Titles" localSheetId="5">'地密通所（1枚版）'!$1:$21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77" l="1"/>
  <c r="Q6" i="177"/>
  <c r="S6" i="177"/>
  <c r="U6" i="177"/>
  <c r="K7" i="177"/>
  <c r="Q7" i="177"/>
  <c r="S7" i="177"/>
  <c r="U7" i="177"/>
  <c r="K8" i="177"/>
  <c r="Q8" i="177"/>
  <c r="S8" i="177"/>
  <c r="U8" i="177"/>
  <c r="K9" i="177"/>
  <c r="Q9" i="177"/>
  <c r="S9" i="177"/>
  <c r="U9" i="177"/>
  <c r="K10" i="177"/>
  <c r="Q10" i="177"/>
  <c r="S10" i="177"/>
  <c r="U10" i="177"/>
  <c r="K11" i="177"/>
  <c r="Q11" i="177"/>
  <c r="S11" i="177"/>
  <c r="U11" i="177"/>
  <c r="K12" i="177"/>
  <c r="Q12" i="177"/>
  <c r="S12" i="177"/>
  <c r="U12" i="177"/>
  <c r="K13" i="177"/>
  <c r="Q13" i="177"/>
  <c r="S13" i="177"/>
  <c r="U13" i="177"/>
  <c r="K14" i="177"/>
  <c r="Q14" i="177"/>
  <c r="S14" i="177"/>
  <c r="U14" i="177"/>
  <c r="K15" i="177"/>
  <c r="Q15" i="177"/>
  <c r="S15" i="177"/>
  <c r="U15" i="177"/>
  <c r="K16" i="177"/>
  <c r="Q16" i="177"/>
  <c r="S16" i="177"/>
  <c r="U16" i="177"/>
  <c r="K17" i="177"/>
  <c r="Q17" i="177"/>
  <c r="S17" i="177"/>
  <c r="U17" i="177"/>
  <c r="K18" i="177"/>
  <c r="Q18" i="177"/>
  <c r="S18" i="177"/>
  <c r="U18" i="177"/>
  <c r="K19" i="177"/>
  <c r="Q19" i="177"/>
  <c r="S19" i="177"/>
  <c r="U19" i="177"/>
  <c r="K20" i="177"/>
  <c r="Q20" i="177"/>
  <c r="S20" i="177"/>
  <c r="U20" i="177"/>
  <c r="K21" i="177"/>
  <c r="Q21" i="177"/>
  <c r="S21" i="177"/>
  <c r="U21" i="177"/>
  <c r="K22" i="177"/>
  <c r="Q22" i="177"/>
  <c r="S22" i="177"/>
  <c r="U22" i="177"/>
  <c r="K23" i="177"/>
  <c r="Q23" i="177"/>
  <c r="S23" i="177"/>
  <c r="U23" i="177"/>
  <c r="K24" i="177"/>
  <c r="Q24" i="177"/>
  <c r="S24" i="177"/>
  <c r="U24" i="177"/>
  <c r="K25" i="177"/>
  <c r="Q25" i="177"/>
  <c r="S25" i="177"/>
  <c r="U25" i="177"/>
  <c r="AC2" i="176"/>
  <c r="BB8" i="176" s="1"/>
  <c r="BC14" i="176"/>
  <c r="AX17" i="176"/>
  <c r="AU19" i="176"/>
  <c r="AV19" i="176"/>
  <c r="AW19" i="176"/>
  <c r="S20" i="176"/>
  <c r="S21" i="176" s="1"/>
  <c r="T20" i="176"/>
  <c r="U20" i="176"/>
  <c r="V20" i="176"/>
  <c r="W20" i="176"/>
  <c r="W21" i="176" s="1"/>
  <c r="X20" i="176"/>
  <c r="Y20" i="176"/>
  <c r="Z20" i="176"/>
  <c r="AA20" i="176"/>
  <c r="AA21" i="176" s="1"/>
  <c r="AB20" i="176"/>
  <c r="AC20" i="176"/>
  <c r="AD20" i="176"/>
  <c r="AE20" i="176"/>
  <c r="AE21" i="176" s="1"/>
  <c r="AF20" i="176"/>
  <c r="AG20" i="176"/>
  <c r="AH20" i="176"/>
  <c r="AI20" i="176"/>
  <c r="AI21" i="176" s="1"/>
  <c r="AJ20" i="176"/>
  <c r="AK20" i="176"/>
  <c r="AL20" i="176"/>
  <c r="AM20" i="176"/>
  <c r="AM21" i="176" s="1"/>
  <c r="AN20" i="176"/>
  <c r="AO20" i="176"/>
  <c r="AP20" i="176"/>
  <c r="AQ20" i="176"/>
  <c r="AQ21" i="176" s="1"/>
  <c r="AR20" i="176"/>
  <c r="AS20" i="176"/>
  <c r="AT20" i="176"/>
  <c r="AU20" i="176"/>
  <c r="AU21" i="176" s="1"/>
  <c r="AV20" i="176"/>
  <c r="AW20" i="176"/>
  <c r="T21" i="176"/>
  <c r="U21" i="176"/>
  <c r="V21" i="176"/>
  <c r="X21" i="176"/>
  <c r="Y21" i="176"/>
  <c r="Z21" i="176"/>
  <c r="AB21" i="176"/>
  <c r="AC21" i="176"/>
  <c r="AD21" i="176"/>
  <c r="AF21" i="176"/>
  <c r="AG21" i="176"/>
  <c r="AH21" i="176"/>
  <c r="AJ21" i="176"/>
  <c r="AK21" i="176"/>
  <c r="AL21" i="176"/>
  <c r="AN21" i="176"/>
  <c r="AO21" i="176"/>
  <c r="AP21" i="176"/>
  <c r="AR21" i="176"/>
  <c r="AS21" i="176"/>
  <c r="AT21" i="176"/>
  <c r="AV21" i="176"/>
  <c r="AW21" i="176"/>
  <c r="S23" i="176"/>
  <c r="T23" i="176"/>
  <c r="U23" i="176"/>
  <c r="AX23" i="176" s="1"/>
  <c r="AZ23" i="176" s="1"/>
  <c r="V23" i="176"/>
  <c r="W23" i="176"/>
  <c r="X23" i="176"/>
  <c r="Y23" i="176"/>
  <c r="Z23" i="176"/>
  <c r="AA23" i="176"/>
  <c r="AB23" i="176"/>
  <c r="AC23" i="176"/>
  <c r="AD23" i="176"/>
  <c r="AE23" i="176"/>
  <c r="AF23" i="176"/>
  <c r="AG23" i="176"/>
  <c r="AH23" i="176"/>
  <c r="AI23" i="176"/>
  <c r="AJ23" i="176"/>
  <c r="AK23" i="176"/>
  <c r="AL23" i="176"/>
  <c r="AM23" i="176"/>
  <c r="AN23" i="176"/>
  <c r="AO23" i="176"/>
  <c r="AP23" i="176"/>
  <c r="AQ23" i="176"/>
  <c r="AR23" i="176"/>
  <c r="AS23" i="176"/>
  <c r="AT23" i="176"/>
  <c r="AU23" i="176"/>
  <c r="AV23" i="176"/>
  <c r="AW23" i="176"/>
  <c r="F24" i="176"/>
  <c r="S24" i="176"/>
  <c r="AX24" i="176" s="1"/>
  <c r="AZ24" i="176" s="1"/>
  <c r="T24" i="176"/>
  <c r="U24" i="176"/>
  <c r="V24" i="176"/>
  <c r="W24" i="176"/>
  <c r="X24" i="176"/>
  <c r="Y24" i="176"/>
  <c r="Z24" i="176"/>
  <c r="AA24" i="176"/>
  <c r="AB24" i="176"/>
  <c r="AC24" i="176"/>
  <c r="AD24" i="176"/>
  <c r="AE24" i="176"/>
  <c r="AF24" i="176"/>
  <c r="AG24" i="176"/>
  <c r="AH24" i="176"/>
  <c r="AI24" i="176"/>
  <c r="AJ24" i="176"/>
  <c r="AK24" i="176"/>
  <c r="AL24" i="176"/>
  <c r="AM24" i="176"/>
  <c r="AN24" i="176"/>
  <c r="AO24" i="176"/>
  <c r="AP24" i="176"/>
  <c r="AQ24" i="176"/>
  <c r="AR24" i="176"/>
  <c r="AS24" i="176"/>
  <c r="AT24" i="176"/>
  <c r="AU24" i="176"/>
  <c r="AV24" i="176"/>
  <c r="AW24" i="176"/>
  <c r="B25" i="176"/>
  <c r="S26" i="176"/>
  <c r="T26" i="176"/>
  <c r="U26" i="176"/>
  <c r="AX26" i="176" s="1"/>
  <c r="AZ26" i="176" s="1"/>
  <c r="V26" i="176"/>
  <c r="W26" i="176"/>
  <c r="X26" i="176"/>
  <c r="Y26" i="176"/>
  <c r="Z26" i="176"/>
  <c r="AA26" i="176"/>
  <c r="AB26" i="176"/>
  <c r="AC26" i="176"/>
  <c r="AD26" i="176"/>
  <c r="AE26" i="176"/>
  <c r="AF26" i="176"/>
  <c r="AG26" i="176"/>
  <c r="AH26" i="176"/>
  <c r="AI26" i="176"/>
  <c r="AJ26" i="176"/>
  <c r="AK26" i="176"/>
  <c r="AL26" i="176"/>
  <c r="AM26" i="176"/>
  <c r="AN26" i="176"/>
  <c r="AO26" i="176"/>
  <c r="AP26" i="176"/>
  <c r="AQ26" i="176"/>
  <c r="AR26" i="176"/>
  <c r="AS26" i="176"/>
  <c r="AT26" i="176"/>
  <c r="AU26" i="176"/>
  <c r="AV26" i="176"/>
  <c r="AW26" i="176"/>
  <c r="F27" i="176"/>
  <c r="S27" i="176"/>
  <c r="AX27" i="176" s="1"/>
  <c r="AZ27" i="176" s="1"/>
  <c r="T27" i="176"/>
  <c r="U27" i="176"/>
  <c r="V27" i="176"/>
  <c r="W27" i="176"/>
  <c r="X27" i="176"/>
  <c r="Y27" i="176"/>
  <c r="Z27" i="176"/>
  <c r="AA27" i="176"/>
  <c r="AB27" i="176"/>
  <c r="AC27" i="176"/>
  <c r="AD27" i="176"/>
  <c r="AE27" i="176"/>
  <c r="AF27" i="176"/>
  <c r="AG27" i="176"/>
  <c r="AH27" i="176"/>
  <c r="AI27" i="176"/>
  <c r="AJ27" i="176"/>
  <c r="AK27" i="176"/>
  <c r="AL27" i="176"/>
  <c r="AM27" i="176"/>
  <c r="AN27" i="176"/>
  <c r="AO27" i="176"/>
  <c r="AP27" i="176"/>
  <c r="AQ27" i="176"/>
  <c r="AR27" i="176"/>
  <c r="AS27" i="176"/>
  <c r="AT27" i="176"/>
  <c r="AU27" i="176"/>
  <c r="AV27" i="176"/>
  <c r="AW27" i="176"/>
  <c r="B28" i="176"/>
  <c r="S29" i="176"/>
  <c r="T29" i="176"/>
  <c r="U29" i="176"/>
  <c r="AX29" i="176" s="1"/>
  <c r="AZ29" i="176" s="1"/>
  <c r="V29" i="176"/>
  <c r="W29" i="176"/>
  <c r="X29" i="176"/>
  <c r="Y29" i="176"/>
  <c r="Z29" i="176"/>
  <c r="AA29" i="176"/>
  <c r="AB29" i="176"/>
  <c r="AC29" i="176"/>
  <c r="AD29" i="176"/>
  <c r="AE29" i="176"/>
  <c r="AF29" i="176"/>
  <c r="AG29" i="176"/>
  <c r="AH29" i="176"/>
  <c r="AI29" i="176"/>
  <c r="AJ29" i="176"/>
  <c r="AK29" i="176"/>
  <c r="AL29" i="176"/>
  <c r="AM29" i="176"/>
  <c r="AN29" i="176"/>
  <c r="AO29" i="176"/>
  <c r="AP29" i="176"/>
  <c r="AQ29" i="176"/>
  <c r="AR29" i="176"/>
  <c r="AS29" i="176"/>
  <c r="AT29" i="176"/>
  <c r="AU29" i="176"/>
  <c r="AV29" i="176"/>
  <c r="AW29" i="176"/>
  <c r="F30" i="176"/>
  <c r="S30" i="176"/>
  <c r="AX30" i="176" s="1"/>
  <c r="AZ30" i="176" s="1"/>
  <c r="T30" i="176"/>
  <c r="U30" i="176"/>
  <c r="V30" i="176"/>
  <c r="W30" i="176"/>
  <c r="X30" i="176"/>
  <c r="Y30" i="176"/>
  <c r="Z30" i="176"/>
  <c r="AA30" i="176"/>
  <c r="AB30" i="176"/>
  <c r="AC30" i="176"/>
  <c r="AD30" i="176"/>
  <c r="AE30" i="176"/>
  <c r="AF30" i="176"/>
  <c r="AG30" i="176"/>
  <c r="AH30" i="176"/>
  <c r="AI30" i="176"/>
  <c r="AJ30" i="176"/>
  <c r="AK30" i="176"/>
  <c r="AL30" i="176"/>
  <c r="AM30" i="176"/>
  <c r="AN30" i="176"/>
  <c r="AO30" i="176"/>
  <c r="AP30" i="176"/>
  <c r="AQ30" i="176"/>
  <c r="AR30" i="176"/>
  <c r="AS30" i="176"/>
  <c r="AT30" i="176"/>
  <c r="AU30" i="176"/>
  <c r="AV30" i="176"/>
  <c r="AW30" i="176"/>
  <c r="B31" i="176"/>
  <c r="S32" i="176"/>
  <c r="T32" i="176"/>
  <c r="U32" i="176"/>
  <c r="AX32" i="176" s="1"/>
  <c r="AZ32" i="176" s="1"/>
  <c r="V32" i="176"/>
  <c r="W32" i="176"/>
  <c r="X32" i="176"/>
  <c r="Y32" i="176"/>
  <c r="Z32" i="176"/>
  <c r="AA32" i="176"/>
  <c r="AB32" i="176"/>
  <c r="AC32" i="176"/>
  <c r="AD32" i="176"/>
  <c r="AE32" i="176"/>
  <c r="AF32" i="176"/>
  <c r="AG32" i="176"/>
  <c r="AH32" i="176"/>
  <c r="AI32" i="176"/>
  <c r="AJ32" i="176"/>
  <c r="AK32" i="176"/>
  <c r="AL32" i="176"/>
  <c r="AM32" i="176"/>
  <c r="AN32" i="176"/>
  <c r="AO32" i="176"/>
  <c r="AP32" i="176"/>
  <c r="AQ32" i="176"/>
  <c r="AR32" i="176"/>
  <c r="AS32" i="176"/>
  <c r="AT32" i="176"/>
  <c r="AU32" i="176"/>
  <c r="AV32" i="176"/>
  <c r="AW32" i="176"/>
  <c r="F33" i="176"/>
  <c r="S33" i="176"/>
  <c r="AX33" i="176" s="1"/>
  <c r="AZ33" i="176" s="1"/>
  <c r="T33" i="176"/>
  <c r="U33" i="176"/>
  <c r="V33" i="176"/>
  <c r="W33" i="176"/>
  <c r="X33" i="176"/>
  <c r="Y33" i="176"/>
  <c r="Z33" i="176"/>
  <c r="AA33" i="176"/>
  <c r="AB33" i="176"/>
  <c r="AC33" i="176"/>
  <c r="AD33" i="176"/>
  <c r="AE33" i="176"/>
  <c r="AF33" i="176"/>
  <c r="AG33" i="176"/>
  <c r="AH33" i="176"/>
  <c r="AI33" i="176"/>
  <c r="AJ33" i="176"/>
  <c r="AK33" i="176"/>
  <c r="AL33" i="176"/>
  <c r="AM33" i="176"/>
  <c r="AN33" i="176"/>
  <c r="AO33" i="176"/>
  <c r="AP33" i="176"/>
  <c r="AQ33" i="176"/>
  <c r="AR33" i="176"/>
  <c r="AS33" i="176"/>
  <c r="AT33" i="176"/>
  <c r="AU33" i="176"/>
  <c r="AV33" i="176"/>
  <c r="AW33" i="176"/>
  <c r="B34" i="176"/>
  <c r="S35" i="176"/>
  <c r="T35" i="176"/>
  <c r="U35" i="176"/>
  <c r="AX35" i="176" s="1"/>
  <c r="AZ35" i="176" s="1"/>
  <c r="V35" i="176"/>
  <c r="W35" i="176"/>
  <c r="X35" i="176"/>
  <c r="Y35" i="176"/>
  <c r="Z35" i="176"/>
  <c r="AA35" i="176"/>
  <c r="AB35" i="176"/>
  <c r="AC35" i="176"/>
  <c r="AD35" i="176"/>
  <c r="AE35" i="176"/>
  <c r="AF35" i="176"/>
  <c r="AG35" i="176"/>
  <c r="AH35" i="176"/>
  <c r="AI35" i="176"/>
  <c r="AJ35" i="176"/>
  <c r="AK35" i="176"/>
  <c r="AL35" i="176"/>
  <c r="AM35" i="176"/>
  <c r="AN35" i="176"/>
  <c r="AO35" i="176"/>
  <c r="AP35" i="176"/>
  <c r="AQ35" i="176"/>
  <c r="AR35" i="176"/>
  <c r="AS35" i="176"/>
  <c r="AT35" i="176"/>
  <c r="AU35" i="176"/>
  <c r="AV35" i="176"/>
  <c r="AW35" i="176"/>
  <c r="F36" i="176"/>
  <c r="S36" i="176"/>
  <c r="AX36" i="176" s="1"/>
  <c r="AZ36" i="176" s="1"/>
  <c r="T36" i="176"/>
  <c r="U36" i="176"/>
  <c r="V36" i="176"/>
  <c r="W36" i="176"/>
  <c r="X36" i="176"/>
  <c r="Y36" i="176"/>
  <c r="Z36" i="176"/>
  <c r="AA36" i="176"/>
  <c r="AB36" i="176"/>
  <c r="AC36" i="176"/>
  <c r="AD36" i="176"/>
  <c r="AE36" i="176"/>
  <c r="AF36" i="176"/>
  <c r="AG36" i="176"/>
  <c r="AH36" i="176"/>
  <c r="AI36" i="176"/>
  <c r="AJ36" i="176"/>
  <c r="AK36" i="176"/>
  <c r="AL36" i="176"/>
  <c r="AM36" i="176"/>
  <c r="AN36" i="176"/>
  <c r="AO36" i="176"/>
  <c r="AP36" i="176"/>
  <c r="AQ36" i="176"/>
  <c r="AR36" i="176"/>
  <c r="AS36" i="176"/>
  <c r="AT36" i="176"/>
  <c r="AU36" i="176"/>
  <c r="AV36" i="176"/>
  <c r="AW36" i="176"/>
  <c r="B37" i="176"/>
  <c r="S38" i="176"/>
  <c r="T38" i="176"/>
  <c r="U38" i="176"/>
  <c r="AX38" i="176" s="1"/>
  <c r="AZ38" i="176" s="1"/>
  <c r="V38" i="176"/>
  <c r="W38" i="176"/>
  <c r="X38" i="176"/>
  <c r="Y38" i="176"/>
  <c r="Z38" i="176"/>
  <c r="AA38" i="176"/>
  <c r="AB38" i="176"/>
  <c r="AC38" i="176"/>
  <c r="AD38" i="176"/>
  <c r="AE38" i="176"/>
  <c r="AF38" i="176"/>
  <c r="AG38" i="176"/>
  <c r="AH38" i="176"/>
  <c r="AI38" i="176"/>
  <c r="AJ38" i="176"/>
  <c r="AK38" i="176"/>
  <c r="AL38" i="176"/>
  <c r="AM38" i="176"/>
  <c r="AN38" i="176"/>
  <c r="AO38" i="176"/>
  <c r="AP38" i="176"/>
  <c r="AQ38" i="176"/>
  <c r="AR38" i="176"/>
  <c r="AS38" i="176"/>
  <c r="AT38" i="176"/>
  <c r="AU38" i="176"/>
  <c r="AV38" i="176"/>
  <c r="AW38" i="176"/>
  <c r="F39" i="176"/>
  <c r="S39" i="176"/>
  <c r="AX39" i="176" s="1"/>
  <c r="AZ39" i="176" s="1"/>
  <c r="T39" i="176"/>
  <c r="U39" i="176"/>
  <c r="V39" i="176"/>
  <c r="W39" i="176"/>
  <c r="X39" i="176"/>
  <c r="Y39" i="176"/>
  <c r="Z39" i="176"/>
  <c r="AA39" i="176"/>
  <c r="AB39" i="176"/>
  <c r="AC39" i="176"/>
  <c r="AD39" i="176"/>
  <c r="AE39" i="176"/>
  <c r="AF39" i="176"/>
  <c r="AG39" i="176"/>
  <c r="AH39" i="176"/>
  <c r="AI39" i="176"/>
  <c r="AJ39" i="176"/>
  <c r="AK39" i="176"/>
  <c r="AL39" i="176"/>
  <c r="AM39" i="176"/>
  <c r="AN39" i="176"/>
  <c r="AO39" i="176"/>
  <c r="AP39" i="176"/>
  <c r="AQ39" i="176"/>
  <c r="AR39" i="176"/>
  <c r="AS39" i="176"/>
  <c r="AT39" i="176"/>
  <c r="AU39" i="176"/>
  <c r="AV39" i="176"/>
  <c r="AW39" i="176"/>
  <c r="B40" i="176"/>
  <c r="S41" i="176"/>
  <c r="T41" i="176"/>
  <c r="U41" i="176"/>
  <c r="AX41" i="176" s="1"/>
  <c r="AZ41" i="176" s="1"/>
  <c r="V41" i="176"/>
  <c r="W41" i="176"/>
  <c r="X41" i="176"/>
  <c r="Y41" i="176"/>
  <c r="Z41" i="176"/>
  <c r="AA41" i="176"/>
  <c r="AB41" i="176"/>
  <c r="AC41" i="176"/>
  <c r="AD41" i="176"/>
  <c r="AE41" i="176"/>
  <c r="AF41" i="176"/>
  <c r="AG41" i="176"/>
  <c r="AH41" i="176"/>
  <c r="AI41" i="176"/>
  <c r="AJ41" i="176"/>
  <c r="AK41" i="176"/>
  <c r="AL41" i="176"/>
  <c r="AM41" i="176"/>
  <c r="AN41" i="176"/>
  <c r="AO41" i="176"/>
  <c r="AP41" i="176"/>
  <c r="AQ41" i="176"/>
  <c r="AR41" i="176"/>
  <c r="AS41" i="176"/>
  <c r="AT41" i="176"/>
  <c r="AU41" i="176"/>
  <c r="AV41" i="176"/>
  <c r="AW41" i="176"/>
  <c r="F42" i="176"/>
  <c r="S42" i="176"/>
  <c r="AX42" i="176" s="1"/>
  <c r="AZ42" i="176" s="1"/>
  <c r="T42" i="176"/>
  <c r="U42" i="176"/>
  <c r="V42" i="176"/>
  <c r="W42" i="176"/>
  <c r="X42" i="176"/>
  <c r="Y42" i="176"/>
  <c r="Z42" i="176"/>
  <c r="AA42" i="176"/>
  <c r="AB42" i="176"/>
  <c r="AC42" i="176"/>
  <c r="AD42" i="176"/>
  <c r="AE42" i="176"/>
  <c r="AF42" i="176"/>
  <c r="AG42" i="176"/>
  <c r="AH42" i="176"/>
  <c r="AI42" i="176"/>
  <c r="AJ42" i="176"/>
  <c r="AK42" i="176"/>
  <c r="AL42" i="176"/>
  <c r="AM42" i="176"/>
  <c r="AN42" i="176"/>
  <c r="AO42" i="176"/>
  <c r="AP42" i="176"/>
  <c r="AQ42" i="176"/>
  <c r="AR42" i="176"/>
  <c r="AS42" i="176"/>
  <c r="AT42" i="176"/>
  <c r="AU42" i="176"/>
  <c r="AV42" i="176"/>
  <c r="AW42" i="176"/>
  <c r="B43" i="176"/>
  <c r="S44" i="176"/>
  <c r="T44" i="176"/>
  <c r="U44" i="176"/>
  <c r="AX44" i="176" s="1"/>
  <c r="AZ44" i="176" s="1"/>
  <c r="V44" i="176"/>
  <c r="W44" i="176"/>
  <c r="X44" i="176"/>
  <c r="Y44" i="176"/>
  <c r="Z44" i="176"/>
  <c r="AA44" i="176"/>
  <c r="AB44" i="176"/>
  <c r="AC44" i="176"/>
  <c r="AD44" i="176"/>
  <c r="AE44" i="176"/>
  <c r="AF44" i="176"/>
  <c r="AG44" i="176"/>
  <c r="AH44" i="176"/>
  <c r="AI44" i="176"/>
  <c r="AJ44" i="176"/>
  <c r="AK44" i="176"/>
  <c r="AL44" i="176"/>
  <c r="AM44" i="176"/>
  <c r="AN44" i="176"/>
  <c r="AO44" i="176"/>
  <c r="AP44" i="176"/>
  <c r="AQ44" i="176"/>
  <c r="AR44" i="176"/>
  <c r="AS44" i="176"/>
  <c r="AT44" i="176"/>
  <c r="AU44" i="176"/>
  <c r="AV44" i="176"/>
  <c r="AW44" i="176"/>
  <c r="F45" i="176"/>
  <c r="S45" i="176"/>
  <c r="AX45" i="176" s="1"/>
  <c r="AZ45" i="176" s="1"/>
  <c r="T45" i="176"/>
  <c r="U45" i="176"/>
  <c r="V45" i="176"/>
  <c r="W45" i="176"/>
  <c r="X45" i="176"/>
  <c r="Y45" i="176"/>
  <c r="Z45" i="176"/>
  <c r="AA45" i="176"/>
  <c r="AB45" i="176"/>
  <c r="AC45" i="176"/>
  <c r="AD45" i="176"/>
  <c r="AE45" i="176"/>
  <c r="AF45" i="176"/>
  <c r="AG45" i="176"/>
  <c r="AH45" i="176"/>
  <c r="AI45" i="176"/>
  <c r="AJ45" i="176"/>
  <c r="AK45" i="176"/>
  <c r="AL45" i="176"/>
  <c r="AM45" i="176"/>
  <c r="AN45" i="176"/>
  <c r="AO45" i="176"/>
  <c r="AP45" i="176"/>
  <c r="AQ45" i="176"/>
  <c r="AR45" i="176"/>
  <c r="AS45" i="176"/>
  <c r="AT45" i="176"/>
  <c r="AU45" i="176"/>
  <c r="AV45" i="176"/>
  <c r="AW45" i="176"/>
  <c r="B46" i="176"/>
  <c r="S47" i="176"/>
  <c r="T47" i="176"/>
  <c r="U47" i="176"/>
  <c r="AX47" i="176" s="1"/>
  <c r="AZ47" i="176" s="1"/>
  <c r="V47" i="176"/>
  <c r="W47" i="176"/>
  <c r="X47" i="176"/>
  <c r="Y47" i="176"/>
  <c r="Z47" i="176"/>
  <c r="AA47" i="176"/>
  <c r="AB47" i="176"/>
  <c r="AC47" i="176"/>
  <c r="AD47" i="176"/>
  <c r="AE47" i="176"/>
  <c r="AF47" i="176"/>
  <c r="AG47" i="176"/>
  <c r="AH47" i="176"/>
  <c r="AI47" i="176"/>
  <c r="AJ47" i="176"/>
  <c r="AK47" i="176"/>
  <c r="AL47" i="176"/>
  <c r="AM47" i="176"/>
  <c r="AN47" i="176"/>
  <c r="AO47" i="176"/>
  <c r="AP47" i="176"/>
  <c r="AQ47" i="176"/>
  <c r="AR47" i="176"/>
  <c r="AS47" i="176"/>
  <c r="AT47" i="176"/>
  <c r="AU47" i="176"/>
  <c r="AV47" i="176"/>
  <c r="AW47" i="176"/>
  <c r="F48" i="176"/>
  <c r="S48" i="176"/>
  <c r="AX48" i="176" s="1"/>
  <c r="AZ48" i="176" s="1"/>
  <c r="T48" i="176"/>
  <c r="U48" i="176"/>
  <c r="V48" i="176"/>
  <c r="W48" i="176"/>
  <c r="X48" i="176"/>
  <c r="Y48" i="176"/>
  <c r="Z48" i="176"/>
  <c r="AA48" i="176"/>
  <c r="AB48" i="176"/>
  <c r="AC48" i="176"/>
  <c r="AD48" i="176"/>
  <c r="AE48" i="176"/>
  <c r="AF48" i="176"/>
  <c r="AG48" i="176"/>
  <c r="AH48" i="176"/>
  <c r="AI48" i="176"/>
  <c r="AJ48" i="176"/>
  <c r="AK48" i="176"/>
  <c r="AL48" i="176"/>
  <c r="AM48" i="176"/>
  <c r="AN48" i="176"/>
  <c r="AO48" i="176"/>
  <c r="AP48" i="176"/>
  <c r="AQ48" i="176"/>
  <c r="AR48" i="176"/>
  <c r="AS48" i="176"/>
  <c r="AT48" i="176"/>
  <c r="AU48" i="176"/>
  <c r="AV48" i="176"/>
  <c r="AW48" i="176"/>
  <c r="B49" i="176"/>
  <c r="S50" i="176"/>
  <c r="T50" i="176"/>
  <c r="U50" i="176"/>
  <c r="AX50" i="176" s="1"/>
  <c r="AZ50" i="176" s="1"/>
  <c r="V50" i="176"/>
  <c r="W50" i="176"/>
  <c r="X50" i="176"/>
  <c r="Y50" i="176"/>
  <c r="Z50" i="176"/>
  <c r="AA50" i="176"/>
  <c r="AB50" i="176"/>
  <c r="AC50" i="176"/>
  <c r="AD50" i="176"/>
  <c r="AE50" i="176"/>
  <c r="AF50" i="176"/>
  <c r="AG50" i="176"/>
  <c r="AH50" i="176"/>
  <c r="AI50" i="176"/>
  <c r="AJ50" i="176"/>
  <c r="AK50" i="176"/>
  <c r="AL50" i="176"/>
  <c r="AM50" i="176"/>
  <c r="AN50" i="176"/>
  <c r="AO50" i="176"/>
  <c r="AP50" i="176"/>
  <c r="AQ50" i="176"/>
  <c r="AR50" i="176"/>
  <c r="AS50" i="176"/>
  <c r="AT50" i="176"/>
  <c r="AU50" i="176"/>
  <c r="AV50" i="176"/>
  <c r="AW50" i="176"/>
  <c r="F51" i="176"/>
  <c r="S51" i="176"/>
  <c r="AX51" i="176" s="1"/>
  <c r="AZ51" i="176" s="1"/>
  <c r="T51" i="176"/>
  <c r="U51" i="176"/>
  <c r="V51" i="176"/>
  <c r="W51" i="176"/>
  <c r="X51" i="176"/>
  <c r="Y51" i="176"/>
  <c r="Z51" i="176"/>
  <c r="AA51" i="176"/>
  <c r="AB51" i="176"/>
  <c r="AC51" i="176"/>
  <c r="AD51" i="176"/>
  <c r="AE51" i="176"/>
  <c r="AF51" i="176"/>
  <c r="AG51" i="176"/>
  <c r="AH51" i="176"/>
  <c r="AI51" i="176"/>
  <c r="AJ51" i="176"/>
  <c r="AK51" i="176"/>
  <c r="AL51" i="176"/>
  <c r="AM51" i="176"/>
  <c r="AN51" i="176"/>
  <c r="AO51" i="176"/>
  <c r="AP51" i="176"/>
  <c r="AQ51" i="176"/>
  <c r="AR51" i="176"/>
  <c r="AS51" i="176"/>
  <c r="AT51" i="176"/>
  <c r="AU51" i="176"/>
  <c r="AV51" i="176"/>
  <c r="AW51" i="176"/>
  <c r="B52" i="176"/>
  <c r="S53" i="176"/>
  <c r="T53" i="176"/>
  <c r="U53" i="176"/>
  <c r="AX53" i="176" s="1"/>
  <c r="AZ53" i="176" s="1"/>
  <c r="V53" i="176"/>
  <c r="W53" i="176"/>
  <c r="X53" i="176"/>
  <c r="Y53" i="176"/>
  <c r="Z53" i="176"/>
  <c r="AA53" i="176"/>
  <c r="AB53" i="176"/>
  <c r="AC53" i="176"/>
  <c r="AD53" i="176"/>
  <c r="AE53" i="176"/>
  <c r="AF53" i="176"/>
  <c r="AG53" i="176"/>
  <c r="AH53" i="176"/>
  <c r="AI53" i="176"/>
  <c r="AJ53" i="176"/>
  <c r="AK53" i="176"/>
  <c r="AL53" i="176"/>
  <c r="AM53" i="176"/>
  <c r="AN53" i="176"/>
  <c r="AO53" i="176"/>
  <c r="AP53" i="176"/>
  <c r="AQ53" i="176"/>
  <c r="AR53" i="176"/>
  <c r="AS53" i="176"/>
  <c r="AT53" i="176"/>
  <c r="AU53" i="176"/>
  <c r="AV53" i="176"/>
  <c r="AW53" i="176"/>
  <c r="F54" i="176"/>
  <c r="S54" i="176"/>
  <c r="AX54" i="176" s="1"/>
  <c r="AZ54" i="176" s="1"/>
  <c r="T54" i="176"/>
  <c r="U54" i="176"/>
  <c r="V54" i="176"/>
  <c r="W54" i="176"/>
  <c r="X54" i="176"/>
  <c r="Y54" i="176"/>
  <c r="Z54" i="176"/>
  <c r="AA54" i="176"/>
  <c r="AB54" i="176"/>
  <c r="AC54" i="176"/>
  <c r="AD54" i="176"/>
  <c r="AE54" i="176"/>
  <c r="AF54" i="176"/>
  <c r="AG54" i="176"/>
  <c r="AH54" i="176"/>
  <c r="AI54" i="176"/>
  <c r="AJ54" i="176"/>
  <c r="AK54" i="176"/>
  <c r="AL54" i="176"/>
  <c r="AM54" i="176"/>
  <c r="AN54" i="176"/>
  <c r="AO54" i="176"/>
  <c r="AP54" i="176"/>
  <c r="AQ54" i="176"/>
  <c r="AR54" i="176"/>
  <c r="AS54" i="176"/>
  <c r="AT54" i="176"/>
  <c r="AU54" i="176"/>
  <c r="AV54" i="176"/>
  <c r="AW54" i="176"/>
  <c r="B55" i="176"/>
  <c r="S56" i="176"/>
  <c r="T56" i="176"/>
  <c r="U56" i="176"/>
  <c r="AX56" i="176" s="1"/>
  <c r="AZ56" i="176" s="1"/>
  <c r="V56" i="176"/>
  <c r="W56" i="176"/>
  <c r="X56" i="176"/>
  <c r="Y56" i="176"/>
  <c r="Z56" i="176"/>
  <c r="AA56" i="176"/>
  <c r="AB56" i="176"/>
  <c r="AC56" i="176"/>
  <c r="AD56" i="176"/>
  <c r="AE56" i="176"/>
  <c r="AF56" i="176"/>
  <c r="AG56" i="176"/>
  <c r="AH56" i="176"/>
  <c r="AI56" i="176"/>
  <c r="AJ56" i="176"/>
  <c r="AK56" i="176"/>
  <c r="AL56" i="176"/>
  <c r="AM56" i="176"/>
  <c r="AN56" i="176"/>
  <c r="AO56" i="176"/>
  <c r="AP56" i="176"/>
  <c r="AQ56" i="176"/>
  <c r="AR56" i="176"/>
  <c r="AS56" i="176"/>
  <c r="AT56" i="176"/>
  <c r="AU56" i="176"/>
  <c r="AV56" i="176"/>
  <c r="AW56" i="176"/>
  <c r="F57" i="176"/>
  <c r="S57" i="176"/>
  <c r="AX57" i="176" s="1"/>
  <c r="AZ57" i="176" s="1"/>
  <c r="T57" i="176"/>
  <c r="U57" i="176"/>
  <c r="V57" i="176"/>
  <c r="W57" i="176"/>
  <c r="X57" i="176"/>
  <c r="Y57" i="176"/>
  <c r="Z57" i="176"/>
  <c r="AA57" i="176"/>
  <c r="AB57" i="176"/>
  <c r="AC57" i="176"/>
  <c r="AD57" i="176"/>
  <c r="AE57" i="176"/>
  <c r="AF57" i="176"/>
  <c r="AG57" i="176"/>
  <c r="AH57" i="176"/>
  <c r="AI57" i="176"/>
  <c r="AJ57" i="176"/>
  <c r="AK57" i="176"/>
  <c r="AL57" i="176"/>
  <c r="AM57" i="176"/>
  <c r="AN57" i="176"/>
  <c r="AO57" i="176"/>
  <c r="AP57" i="176"/>
  <c r="AQ57" i="176"/>
  <c r="AR57" i="176"/>
  <c r="AS57" i="176"/>
  <c r="AT57" i="176"/>
  <c r="AU57" i="176"/>
  <c r="AV57" i="176"/>
  <c r="AW57" i="176"/>
  <c r="B58" i="176"/>
  <c r="S59" i="176"/>
  <c r="T59" i="176"/>
  <c r="U59" i="176"/>
  <c r="AX59" i="176" s="1"/>
  <c r="AZ59" i="176" s="1"/>
  <c r="V59" i="176"/>
  <c r="W59" i="176"/>
  <c r="X59" i="176"/>
  <c r="Y59" i="176"/>
  <c r="Z59" i="176"/>
  <c r="AA59" i="176"/>
  <c r="AB59" i="176"/>
  <c r="AC59" i="176"/>
  <c r="AD59" i="176"/>
  <c r="AE59" i="176"/>
  <c r="AF59" i="176"/>
  <c r="AG59" i="176"/>
  <c r="AH59" i="176"/>
  <c r="AI59" i="176"/>
  <c r="AJ59" i="176"/>
  <c r="AK59" i="176"/>
  <c r="AL59" i="176"/>
  <c r="AM59" i="176"/>
  <c r="AN59" i="176"/>
  <c r="AO59" i="176"/>
  <c r="AP59" i="176"/>
  <c r="AQ59" i="176"/>
  <c r="AR59" i="176"/>
  <c r="AS59" i="176"/>
  <c r="AT59" i="176"/>
  <c r="AU59" i="176"/>
  <c r="AV59" i="176"/>
  <c r="AW59" i="176"/>
  <c r="F60" i="176"/>
  <c r="S60" i="176"/>
  <c r="AX60" i="176" s="1"/>
  <c r="AZ60" i="176" s="1"/>
  <c r="T60" i="176"/>
  <c r="U60" i="176"/>
  <c r="V60" i="176"/>
  <c r="W60" i="176"/>
  <c r="X60" i="176"/>
  <c r="Y60" i="176"/>
  <c r="Z60" i="176"/>
  <c r="AA60" i="176"/>
  <c r="AB60" i="176"/>
  <c r="AC60" i="176"/>
  <c r="AD60" i="176"/>
  <c r="AE60" i="176"/>
  <c r="AF60" i="176"/>
  <c r="AG60" i="176"/>
  <c r="AH60" i="176"/>
  <c r="AI60" i="176"/>
  <c r="AJ60" i="176"/>
  <c r="AK60" i="176"/>
  <c r="AL60" i="176"/>
  <c r="AM60" i="176"/>
  <c r="AN60" i="176"/>
  <c r="AO60" i="176"/>
  <c r="AP60" i="176"/>
  <c r="AQ60" i="176"/>
  <c r="AR60" i="176"/>
  <c r="AS60" i="176"/>
  <c r="AT60" i="176"/>
  <c r="AU60" i="176"/>
  <c r="AV60" i="176"/>
  <c r="AW60" i="176"/>
  <c r="S62" i="176"/>
  <c r="T62" i="176"/>
  <c r="U62" i="176"/>
  <c r="V62" i="176"/>
  <c r="W62" i="176"/>
  <c r="X62" i="176"/>
  <c r="Y62" i="176"/>
  <c r="Z62" i="176"/>
  <c r="AA62" i="176"/>
  <c r="AB62" i="176"/>
  <c r="AC62" i="176"/>
  <c r="AD62" i="176"/>
  <c r="AE62" i="176"/>
  <c r="AF62" i="176"/>
  <c r="AG62" i="176"/>
  <c r="AH62" i="176"/>
  <c r="AI62" i="176"/>
  <c r="AJ62" i="176"/>
  <c r="AK62" i="176"/>
  <c r="AL62" i="176"/>
  <c r="AM62" i="176"/>
  <c r="AN62" i="176"/>
  <c r="AO62" i="176"/>
  <c r="AP62" i="176"/>
  <c r="AQ62" i="176"/>
  <c r="AR62" i="176"/>
  <c r="AS62" i="176"/>
  <c r="AT62" i="176"/>
  <c r="AU62" i="176"/>
  <c r="AV62" i="176"/>
  <c r="AW62" i="176"/>
  <c r="AX62" i="176"/>
  <c r="AZ62" i="176" s="1"/>
  <c r="S63" i="176"/>
  <c r="T63" i="176"/>
  <c r="U63" i="176"/>
  <c r="V63" i="176"/>
  <c r="W63" i="176"/>
  <c r="X63" i="176"/>
  <c r="Y63" i="176"/>
  <c r="Z63" i="176"/>
  <c r="AA63" i="176"/>
  <c r="AB63" i="176"/>
  <c r="AC63" i="176"/>
  <c r="AD63" i="176"/>
  <c r="AE63" i="176"/>
  <c r="AF63" i="176"/>
  <c r="AG63" i="176"/>
  <c r="AH63" i="176"/>
  <c r="AI63" i="176"/>
  <c r="AJ63" i="176"/>
  <c r="AK63" i="176"/>
  <c r="AL63" i="176"/>
  <c r="AM63" i="176"/>
  <c r="AN63" i="176"/>
  <c r="AO63" i="176"/>
  <c r="AP63" i="176"/>
  <c r="AQ63" i="176"/>
  <c r="AR63" i="176"/>
  <c r="AS63" i="176"/>
  <c r="AT63" i="176"/>
  <c r="AU63" i="176"/>
  <c r="AV63" i="176"/>
  <c r="AW63" i="176"/>
  <c r="AX63" i="176"/>
  <c r="AZ63" i="176" s="1"/>
  <c r="S64" i="176"/>
  <c r="T64" i="176"/>
  <c r="U64" i="176"/>
  <c r="V64" i="176"/>
  <c r="W64" i="176"/>
  <c r="X64" i="176"/>
  <c r="Y64" i="176"/>
  <c r="Z64" i="176"/>
  <c r="AA64" i="176"/>
  <c r="AB64" i="176"/>
  <c r="AC64" i="176"/>
  <c r="AD64" i="176"/>
  <c r="AE64" i="176"/>
  <c r="AF64" i="176"/>
  <c r="AG64" i="176"/>
  <c r="AH64" i="176"/>
  <c r="AI64" i="176"/>
  <c r="AJ64" i="176"/>
  <c r="AK64" i="176"/>
  <c r="AL64" i="176"/>
  <c r="AM64" i="176"/>
  <c r="AN64" i="176"/>
  <c r="AO64" i="176"/>
  <c r="AP64" i="176"/>
  <c r="AQ64" i="176"/>
  <c r="AR64" i="176"/>
  <c r="AS64" i="176"/>
  <c r="AT64" i="176"/>
  <c r="AU64" i="176"/>
  <c r="AV64" i="176"/>
  <c r="AW64" i="176"/>
  <c r="AX64" i="176"/>
  <c r="AZ64" i="176" s="1"/>
  <c r="S67" i="176"/>
  <c r="T67" i="176"/>
  <c r="U67" i="176"/>
  <c r="V67" i="176"/>
  <c r="W67" i="176"/>
  <c r="X67" i="176"/>
  <c r="Y67" i="176"/>
  <c r="Z67" i="176"/>
  <c r="AA67" i="176"/>
  <c r="AB67" i="176"/>
  <c r="AC67" i="176"/>
  <c r="AD67" i="176"/>
  <c r="AE67" i="176"/>
  <c r="AF67" i="176"/>
  <c r="AG67" i="176"/>
  <c r="AH67" i="176"/>
  <c r="AI67" i="176"/>
  <c r="AJ67" i="176"/>
  <c r="AK67" i="176"/>
  <c r="AL67" i="176"/>
  <c r="AM67" i="176"/>
  <c r="AN67" i="176"/>
  <c r="AO67" i="176"/>
  <c r="AP67" i="176"/>
  <c r="AQ67" i="176"/>
  <c r="AR67" i="176"/>
  <c r="AS67" i="176"/>
  <c r="AT67" i="176"/>
  <c r="AU67" i="176"/>
  <c r="AV67" i="176"/>
  <c r="AW67" i="176"/>
  <c r="S68" i="176"/>
  <c r="T68" i="176"/>
  <c r="U68" i="176"/>
  <c r="V68" i="176"/>
  <c r="W68" i="176"/>
  <c r="X68" i="176"/>
  <c r="Y68" i="176"/>
  <c r="Z68" i="176"/>
  <c r="AA68" i="176"/>
  <c r="AB68" i="176"/>
  <c r="AC68" i="176"/>
  <c r="AD68" i="176"/>
  <c r="AE68" i="176"/>
  <c r="AF68" i="176"/>
  <c r="AG68" i="176"/>
  <c r="AH68" i="176"/>
  <c r="AI68" i="176"/>
  <c r="AJ68" i="176"/>
  <c r="AK68" i="176"/>
  <c r="AL68" i="176"/>
  <c r="AM68" i="176"/>
  <c r="AN68" i="176"/>
  <c r="AO68" i="176"/>
  <c r="AP68" i="176"/>
  <c r="AQ68" i="176"/>
  <c r="AR68" i="176"/>
  <c r="AS68" i="176"/>
  <c r="AT68" i="176"/>
  <c r="AU68" i="176"/>
  <c r="AV68" i="176"/>
  <c r="AW68" i="176"/>
  <c r="S69" i="176"/>
  <c r="T69" i="176"/>
  <c r="U69" i="176"/>
  <c r="V69" i="176"/>
  <c r="W69" i="176"/>
  <c r="X69" i="176"/>
  <c r="Y69" i="176"/>
  <c r="Z69" i="176"/>
  <c r="AA69" i="176"/>
  <c r="AB69" i="176"/>
  <c r="AC69" i="176"/>
  <c r="AD69" i="176"/>
  <c r="AE69" i="176"/>
  <c r="AF69" i="176"/>
  <c r="AG69" i="176"/>
  <c r="AH69" i="176"/>
  <c r="AI69" i="176"/>
  <c r="AJ69" i="176"/>
  <c r="AK69" i="176"/>
  <c r="AL69" i="176"/>
  <c r="AM69" i="176"/>
  <c r="AN69" i="176"/>
  <c r="AO69" i="176"/>
  <c r="AP69" i="176"/>
  <c r="AQ69" i="176"/>
  <c r="AR69" i="176"/>
  <c r="AS69" i="176"/>
  <c r="AT69" i="176"/>
  <c r="AU69" i="176"/>
  <c r="AV69" i="176"/>
  <c r="AW69" i="176"/>
  <c r="S70" i="176"/>
  <c r="T70" i="176"/>
  <c r="U70" i="176"/>
  <c r="V70" i="176"/>
  <c r="W70" i="176"/>
  <c r="X70" i="176"/>
  <c r="Y70" i="176"/>
  <c r="Z70" i="176"/>
  <c r="AA70" i="176"/>
  <c r="AB70" i="176"/>
  <c r="AC70" i="176"/>
  <c r="AD70" i="176"/>
  <c r="AE70" i="176"/>
  <c r="AF70" i="176"/>
  <c r="AG70" i="176"/>
  <c r="AH70" i="176"/>
  <c r="AI70" i="176"/>
  <c r="AJ70" i="176"/>
  <c r="AK70" i="176"/>
  <c r="AL70" i="176"/>
  <c r="AM70" i="176"/>
  <c r="AN70" i="176"/>
  <c r="AO70" i="176"/>
  <c r="AP70" i="176"/>
  <c r="AQ70" i="176"/>
  <c r="AR70" i="176"/>
  <c r="AS70" i="176"/>
  <c r="AT70" i="176"/>
  <c r="AU70" i="176"/>
  <c r="AV70" i="176"/>
  <c r="AW70" i="176"/>
  <c r="S71" i="176"/>
  <c r="T71" i="176"/>
  <c r="U71" i="176"/>
  <c r="V71" i="176"/>
  <c r="W71" i="176"/>
  <c r="X71" i="176"/>
  <c r="Y71" i="176"/>
  <c r="Z71" i="176"/>
  <c r="AA71" i="176"/>
  <c r="AB71" i="176"/>
  <c r="AC71" i="176"/>
  <c r="AD71" i="176"/>
  <c r="AE71" i="176"/>
  <c r="AF71" i="176"/>
  <c r="AG71" i="176"/>
  <c r="AH71" i="176"/>
  <c r="AI71" i="176"/>
  <c r="AJ71" i="176"/>
  <c r="AK71" i="176"/>
  <c r="AL71" i="176"/>
  <c r="AM71" i="176"/>
  <c r="AN71" i="176"/>
  <c r="AO71" i="176"/>
  <c r="AP71" i="176"/>
  <c r="AQ71" i="176"/>
  <c r="AR71" i="176"/>
  <c r="AS71" i="176"/>
  <c r="AT71" i="176"/>
  <c r="AU71" i="176"/>
  <c r="AV71" i="176"/>
  <c r="AW71" i="176"/>
  <c r="S72" i="176"/>
  <c r="T72" i="176"/>
  <c r="U72" i="176"/>
  <c r="V72" i="176"/>
  <c r="W72" i="176"/>
  <c r="X72" i="176"/>
  <c r="Y72" i="176"/>
  <c r="Z72" i="176"/>
  <c r="AA72" i="176"/>
  <c r="AB72" i="176"/>
  <c r="AC72" i="176"/>
  <c r="AD72" i="176"/>
  <c r="AE72" i="176"/>
  <c r="AF72" i="176"/>
  <c r="AG72" i="176"/>
  <c r="AH72" i="176"/>
  <c r="AI72" i="176"/>
  <c r="AJ72" i="176"/>
  <c r="AK72" i="176"/>
  <c r="AL72" i="176"/>
  <c r="AM72" i="176"/>
  <c r="AN72" i="176"/>
  <c r="AO72" i="176"/>
  <c r="AP72" i="176"/>
  <c r="AQ72" i="176"/>
  <c r="AR72" i="176"/>
  <c r="AS72" i="176"/>
  <c r="AT72" i="176"/>
  <c r="AU72" i="176"/>
  <c r="AV72" i="176"/>
  <c r="AW72" i="176"/>
</calcChain>
</file>

<file path=xl/sharedStrings.xml><?xml version="1.0" encoding="utf-8"?>
<sst xmlns="http://schemas.openxmlformats.org/spreadsheetml/2006/main" count="1491" uniqueCount="502">
  <si>
    <t xml:space="preserve"> </t>
    <phoneticPr fontId="5"/>
  </si>
  <si>
    <t>年</t>
  </si>
  <si>
    <t>月</t>
  </si>
  <si>
    <t>日</t>
  </si>
  <si>
    <t>所在地</t>
    <phoneticPr fontId="5"/>
  </si>
  <si>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</si>
  <si>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</si>
  <si>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</si>
  <si>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</si>
  <si>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</si>
  <si>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</si>
  <si>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</si>
  <si>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</si>
  <si>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</si>
  <si>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</si>
  <si>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</si>
  <si>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</si>
  <si>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</si>
  <si>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</si>
  <si>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</si>
  <si>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</si>
  <si>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</si>
  <si>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</si>
  <si>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</si>
  <si>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</si>
  <si>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</si>
  <si>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</si>
  <si>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</si>
  <si>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</si>
  <si>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</si>
  <si>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</si>
  <si>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</si>
  <si>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</si>
  <si>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</si>
  <si>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</si>
  <si>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</si>
  <si>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</si>
  <si>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</si>
  <si>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</si>
  <si>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</si>
  <si>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</si>
  <si>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</si>
  <si>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</si>
  <si>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</si>
  <si>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</si>
  <si>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</si>
  <si>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</si>
  <si>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</si>
  <si>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</si>
  <si>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</si>
  <si>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</si>
  <si>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</si>
  <si>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</si>
  <si>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</si>
  <si>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</si>
  <si>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</si>
  <si>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</si>
  <si>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</si>
  <si>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</si>
  <si>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</si>
  <si>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</si>
  <si>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</si>
  <si>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</si>
  <si>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</si>
  <si>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</si>
  <si>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</si>
  <si>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</si>
  <si>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</si>
  <si>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</si>
  <si>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</si>
  <si>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</si>
  <si>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</si>
  <si>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</si>
  <si>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</si>
  <si>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</si>
  <si>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</si>
  <si>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</si>
  <si>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</si>
  <si>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</si>
  <si>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</si>
  <si>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</si>
  <si>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</si>
  <si>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</si>
  <si>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</si>
  <si>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</si>
  <si>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</si>
  <si>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</si>
  <si>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</si>
  <si>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</si>
  <si>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</si>
  <si>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</si>
  <si>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</si>
  <si>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</si>
  <si>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</si>
  <si>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</si>
  <si>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</si>
  <si>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</si>
  <si>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</si>
  <si>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</si>
  <si>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</si>
  <si>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</si>
  <si>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</si>
  <si>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</si>
  <si>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</si>
  <si>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</si>
  <si>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</si>
  <si>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</si>
  <si>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</si>
  <si>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</si>
  <si>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</si>
  <si>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</si>
  <si>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</si>
  <si>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</si>
  <si>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</si>
  <si>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</si>
  <si>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</si>
  <si>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</si>
  <si>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</si>
  <si>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</si>
  <si>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</si>
  <si>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</si>
  <si>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</si>
  <si>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</si>
  <si>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</si>
  <si>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</si>
  <si>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</si>
  <si>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</si>
  <si>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</si>
  <si>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</si>
  <si>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</si>
  <si>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</si>
  <si>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</si>
  <si>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</si>
  <si>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</si>
  <si>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</si>
  <si>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</si>
  <si>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</si>
  <si>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</si>
  <si>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</si>
  <si>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</si>
  <si>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</si>
  <si>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</si>
  <si>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</si>
  <si>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</si>
  <si>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</si>
  <si>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</si>
  <si>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</si>
  <si>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</si>
  <si>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</si>
  <si>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</si>
  <si>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</si>
  <si>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</si>
  <si>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</si>
  <si>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</si>
  <si>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</si>
  <si>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</si>
  <si>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</si>
  <si>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</si>
  <si>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</si>
  <si>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</si>
  <si>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</si>
  <si>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</si>
  <si>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</si>
  <si>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</si>
  <si>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</si>
  <si>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</si>
  <si>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</si>
  <si>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</si>
  <si>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</si>
  <si>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</si>
  <si>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</si>
  <si>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</si>
  <si>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</si>
  <si>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</si>
  <si>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</si>
  <si>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</si>
  <si>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62"/>
  </si>
  <si>
    <t>標準様式６</t>
    <rPh sb="2" eb="4">
      <t>ヨウシキ</t>
    </rPh>
    <phoneticPr fontId="5"/>
  </si>
  <si>
    <t>誓約書</t>
    <rPh sb="0" eb="3">
      <t>セイヤクショ</t>
    </rPh>
    <phoneticPr fontId="5"/>
  </si>
  <si>
    <t>添付省略</t>
    <phoneticPr fontId="62"/>
  </si>
  <si>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</si>
  <si>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</si>
  <si>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</si>
  <si>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</si>
  <si>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</si>
  <si>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</si>
  <si>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</si>
  <si>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</si>
  <si>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</si>
  <si>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</si>
  <si>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</si>
  <si>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</si>
  <si>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付表第二号（三）  地域密着型通所介護（療養通所介護）事業所の指定に係る記載事項　添付書類・チェックリスト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</si>
  <si>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</si>
  <si>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</si>
  <si>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</si>
  <si>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</si>
  <si>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</si>
  <si>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</si>
  <si>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</si>
  <si>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</si>
  <si>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</si>
  <si>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</si>
  <si>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</si>
  <si>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</si>
  <si>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</si>
  <si>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</si>
  <si>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</si>
  <si>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</si>
  <si>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</si>
  <si>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66"/>
  </si>
  <si>
    <t>介護保険法第７８条の２第４項</t>
    <phoneticPr fontId="66"/>
  </si>
  <si>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</si>
  <si>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</si>
  <si>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</si>
  <si>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</si>
  <si>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</si>
  <si>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</si>
  <si>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</si>
  <si>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</si>
  <si>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</si>
  <si>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</si>
  <si>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</si>
  <si>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</si>
  <si>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</si>
  <si>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</si>
  <si>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</si>
  <si>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</si>
  <si>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</si>
  <si>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</si>
  <si>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</si>
  <si>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</si>
  <si>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</si>
  <si>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</si>
  <si>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</si>
  <si>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</si>
  <si>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</si>
  <si>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</si>
  <si>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</si>
  <si>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</si>
  <si>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</si>
  <si>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</si>
  <si>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</si>
  <si>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</si>
  <si>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</si>
  <si>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</si>
  <si>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</si>
  <si>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</si>
  <si>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66"/>
  </si>
  <si>
    <t>介護保険法第７９条第２項</t>
    <phoneticPr fontId="66"/>
  </si>
  <si>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</si>
  <si>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</si>
  <si>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</si>
  <si>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</si>
  <si>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</si>
  <si>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</si>
  <si>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</si>
  <si>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</si>
  <si>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</si>
  <si>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</si>
  <si>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</si>
  <si>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6"/>
  </si>
  <si>
    <t>介護保険法第１１５条の１２第２項</t>
    <phoneticPr fontId="6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</si>
  <si>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</si>
  <si>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</si>
  <si>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</si>
  <si>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</si>
  <si>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</si>
  <si>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</si>
  <si>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</si>
  <si>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</si>
  <si>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</si>
  <si>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</si>
  <si>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</si>
  <si>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</si>
  <si>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</si>
  <si>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66"/>
  </si>
  <si>
    <t>介護保険法第115条の22第２項</t>
    <phoneticPr fontId="66"/>
  </si>
  <si>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</si>
  <si>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</si>
  <si>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</si>
  <si>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</si>
  <si>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</si>
  <si>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</si>
  <si>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</si>
  <si>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機能訓練指導員</t>
    <rPh sb="0" eb="2">
      <t>キノウ</t>
    </rPh>
    <rPh sb="2" eb="4">
      <t>クンレン</t>
    </rPh>
    <rPh sb="4" eb="7">
      <t>シドウイン</t>
    </rPh>
    <phoneticPr fontId="62"/>
  </si>
  <si>
    <t>介護職員</t>
    <rPh sb="0" eb="2">
      <t>カイゴ</t>
    </rPh>
    <rPh sb="2" eb="4">
      <t>ショクイン</t>
    </rPh>
    <phoneticPr fontId="62"/>
  </si>
  <si>
    <t>看護職員</t>
    <rPh sb="0" eb="2">
      <t>カンゴ</t>
    </rPh>
    <rPh sb="2" eb="4">
      <t>ショクイン</t>
    </rPh>
    <phoneticPr fontId="62"/>
  </si>
  <si>
    <t>生活相談員</t>
    <rPh sb="0" eb="2">
      <t>セイカツ</t>
    </rPh>
    <rPh sb="2" eb="5">
      <t>ソウダンイン</t>
    </rPh>
    <phoneticPr fontId="62"/>
  </si>
  <si>
    <t>（参考）
(18) 1日の職種別人員内訳</t>
    <rPh sb="1" eb="3">
      <t>サンコウ</t>
    </rPh>
    <rPh sb="11" eb="12">
      <t>ニチ</t>
    </rPh>
    <rPh sb="13" eb="16">
      <t>ショクシュベツ</t>
    </rPh>
    <rPh sb="16" eb="17">
      <t>ニン</t>
    </rPh>
    <rPh sb="17" eb="18">
      <t>イン</t>
    </rPh>
    <rPh sb="18" eb="19">
      <t>ウチ</t>
    </rPh>
    <rPh sb="19" eb="20">
      <t>ヤク</t>
    </rPh>
    <phoneticPr fontId="62"/>
  </si>
  <si>
    <t>(17) 確保すべき介護職員の勤務時間数（注：記入方法参照）　　</t>
    <rPh sb="5" eb="7">
      <t>カクホ</t>
    </rPh>
    <rPh sb="10" eb="12">
      <t>カイゴ</t>
    </rPh>
    <rPh sb="12" eb="14">
      <t>ショクイン</t>
    </rPh>
    <rPh sb="15" eb="17">
      <t>キンム</t>
    </rPh>
    <rPh sb="17" eb="20">
      <t>ジカンスウ</t>
    </rPh>
    <phoneticPr fontId="62"/>
  </si>
  <si>
    <t>(16) サービス提供時間（平均提供時間）</t>
    <rPh sb="9" eb="11">
      <t>テイキョウ</t>
    </rPh>
    <rPh sb="11" eb="13">
      <t>ジカン</t>
    </rPh>
    <rPh sb="14" eb="16">
      <t>ヘイキン</t>
    </rPh>
    <rPh sb="16" eb="18">
      <t>テイキョウ</t>
    </rPh>
    <rPh sb="18" eb="20">
      <t>ジカン</t>
    </rPh>
    <phoneticPr fontId="62"/>
  </si>
  <si>
    <t>(15) 利用者数　　　</t>
    <phoneticPr fontId="62"/>
  </si>
  <si>
    <t>(14) サービス提供時間内の勤務延時間数</t>
    <phoneticPr fontId="62"/>
  </si>
  <si>
    <t>サービス提供時間内
の勤務時間数</t>
    <rPh sb="4" eb="6">
      <t>テイキョウ</t>
    </rPh>
    <rPh sb="6" eb="9">
      <t>ジカンナイ</t>
    </rPh>
    <rPh sb="11" eb="13">
      <t>キンム</t>
    </rPh>
    <rPh sb="13" eb="15">
      <t>ジカン</t>
    </rPh>
    <rPh sb="15" eb="16">
      <t>スウ</t>
    </rPh>
    <phoneticPr fontId="62"/>
  </si>
  <si>
    <t>勤務時間数</t>
    <rPh sb="0" eb="2">
      <t>キンム</t>
    </rPh>
    <rPh sb="2" eb="4">
      <t>ジカン</t>
    </rPh>
    <rPh sb="4" eb="5">
      <t>スウ</t>
    </rPh>
    <phoneticPr fontId="62"/>
  </si>
  <si>
    <t>シフト記号</t>
    <phoneticPr fontId="62"/>
  </si>
  <si>
    <t>5週目</t>
    <rPh sb="1" eb="2">
      <t>シュウ</t>
    </rPh>
    <rPh sb="2" eb="3">
      <t>メ</t>
    </rPh>
    <phoneticPr fontId="62"/>
  </si>
  <si>
    <t>4週目</t>
    <rPh sb="1" eb="2">
      <t>シュウ</t>
    </rPh>
    <rPh sb="2" eb="3">
      <t>メ</t>
    </rPh>
    <phoneticPr fontId="62"/>
  </si>
  <si>
    <t>3週目</t>
    <rPh sb="1" eb="2">
      <t>シュウ</t>
    </rPh>
    <rPh sb="2" eb="3">
      <t>メ</t>
    </rPh>
    <phoneticPr fontId="62"/>
  </si>
  <si>
    <t>2週目</t>
    <rPh sb="1" eb="2">
      <t>シュウ</t>
    </rPh>
    <rPh sb="2" eb="3">
      <t>メ</t>
    </rPh>
    <phoneticPr fontId="62"/>
  </si>
  <si>
    <t>1週目</t>
    <rPh sb="1" eb="2">
      <t>シュウ</t>
    </rPh>
    <rPh sb="2" eb="3">
      <t>メ</t>
    </rPh>
    <phoneticPr fontId="6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</si>
  <si>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</si>
  <si>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(12)
週平均
勤務時間
数</t>
    <phoneticPr fontId="62"/>
  </si>
  <si>
    <t>(10)</t>
    <phoneticPr fontId="62"/>
  </si>
  <si>
    <t>(9) 氏　名</t>
    <phoneticPr fontId="5"/>
  </si>
  <si>
    <t>(8)
資格</t>
    <rPh sb="4" eb="6">
      <t>シカク</t>
    </rPh>
    <phoneticPr fontId="62"/>
  </si>
  <si>
    <t>(7)
勤務
形態</t>
    <phoneticPr fontId="5"/>
  </si>
  <si>
    <t>(6) 
職種</t>
    <phoneticPr fontId="5"/>
  </si>
  <si>
    <t>No</t>
    <phoneticPr fontId="62"/>
  </si>
  <si>
    <t>時間）</t>
    <rPh sb="0" eb="2">
      <t>ジカン</t>
    </rPh>
    <phoneticPr fontId="62"/>
  </si>
  <si>
    <t>（計</t>
    <rPh sb="1" eb="2">
      <t>ケイ</t>
    </rPh>
    <phoneticPr fontId="62"/>
  </si>
  <si>
    <t>～</t>
    <phoneticPr fontId="62"/>
  </si>
  <si>
    <t xml:space="preserve">(5) 当該サービス提供単位のサービス提供時間 </t>
    <rPh sb="4" eb="6">
      <t>トウガイ</t>
    </rPh>
    <rPh sb="10" eb="12">
      <t>テイキョウ</t>
    </rPh>
    <rPh sb="12" eb="14">
      <t>タンイ</t>
    </rPh>
    <rPh sb="19" eb="21">
      <t>テイキョウ</t>
    </rPh>
    <rPh sb="21" eb="23">
      <t>ジカン</t>
    </rPh>
    <phoneticPr fontId="62"/>
  </si>
  <si>
    <t>単位目</t>
    <rPh sb="0" eb="2">
      <t>タンイ</t>
    </rPh>
    <rPh sb="2" eb="3">
      <t>メ</t>
    </rPh>
    <phoneticPr fontId="62"/>
  </si>
  <si>
    <t>単位</t>
    <rPh sb="0" eb="2">
      <t>タンイ</t>
    </rPh>
    <phoneticPr fontId="62"/>
  </si>
  <si>
    <t>(4) 事業所全体のサービス提供単位数</t>
    <phoneticPr fontId="62"/>
  </si>
  <si>
    <t>日</t>
    <rPh sb="0" eb="1">
      <t>ニチ</t>
    </rPh>
    <phoneticPr fontId="62"/>
  </si>
  <si>
    <t>当月の日数</t>
    <rPh sb="0" eb="2">
      <t>トウゲツ</t>
    </rPh>
    <rPh sb="3" eb="5">
      <t>ニッスウ</t>
    </rPh>
    <phoneticPr fontId="62"/>
  </si>
  <si>
    <t>時間/月</t>
    <rPh sb="0" eb="2">
      <t>ジカン</t>
    </rPh>
    <rPh sb="3" eb="4">
      <t>ツキ</t>
    </rPh>
    <phoneticPr fontId="62"/>
  </si>
  <si>
    <t>時間/週</t>
    <rPh sb="0" eb="2">
      <t>ジカン</t>
    </rPh>
    <rPh sb="3" eb="4">
      <t>シュウ</t>
    </rPh>
    <phoneticPr fontId="6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</si>
  <si>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2"/>
  </si>
  <si>
    <t>予定</t>
  </si>
  <si>
    <t>(2)</t>
    <phoneticPr fontId="62"/>
  </si>
  <si>
    <t>４週</t>
  </si>
  <si>
    <t>(1)</t>
    <phoneticPr fontId="62"/>
  </si>
  <si>
    <t>）</t>
    <phoneticPr fontId="62"/>
  </si>
  <si>
    <t>○○デイサービス</t>
    <phoneticPr fontId="62"/>
  </si>
  <si>
    <t>事業所名（</t>
    <rPh sb="0" eb="3">
      <t>ジギョウショ</t>
    </rPh>
    <rPh sb="3" eb="4">
      <t>メイ</t>
    </rPh>
    <phoneticPr fontId="62"/>
  </si>
  <si>
    <t>月</t>
    <rPh sb="0" eb="1">
      <t>ゲツ</t>
    </rPh>
    <phoneticPr fontId="62"/>
  </si>
  <si>
    <t>年</t>
    <rPh sb="0" eb="1">
      <t>ネン</t>
    </rPh>
    <phoneticPr fontId="62"/>
  </si>
  <si>
    <t>)</t>
    <phoneticPr fontId="62"/>
  </si>
  <si>
    <t>(</t>
    <phoneticPr fontId="62"/>
  </si>
  <si>
    <t>令和</t>
    <rPh sb="0" eb="2">
      <t>レイワ</t>
    </rPh>
    <phoneticPr fontId="62"/>
  </si>
  <si>
    <t>地域密着型通所介護</t>
    <rPh sb="0" eb="2">
      <t>チイキ</t>
    </rPh>
    <rPh sb="2" eb="5">
      <t>ミッチャクガタ</t>
    </rPh>
    <rPh sb="5" eb="7">
      <t>ツウショ</t>
    </rPh>
    <rPh sb="7" eb="9">
      <t>カイゴ</t>
    </rPh>
    <phoneticPr fontId="62"/>
  </si>
  <si>
    <t>サービス種別（</t>
    <rPh sb="4" eb="6">
      <t>シュベツ</t>
    </rPh>
    <phoneticPr fontId="62"/>
  </si>
  <si>
    <t>従業者の勤務の体制及び勤務形態一覧表　</t>
  </si>
  <si>
    <t>（標準様式1）</t>
    <rPh sb="1" eb="3">
      <t>ヒョウジュン</t>
    </rPh>
    <rPh sb="3" eb="5">
      <t>ヨウシキ</t>
    </rPh>
    <phoneticPr fontId="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</si>
  <si>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6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</si>
  <si>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6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</si>
  <si>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62"/>
  </si>
  <si>
    <t>・シフト記号が足りない場合は、適宜、行を追加してください。</t>
    <rPh sb="4" eb="6">
      <t>キゴウ</t>
    </rPh>
    <rPh sb="7" eb="8">
      <t>タ</t>
    </rPh>
    <rPh sb="11" eb="13">
      <t>バアイ</t>
    </rPh>
    <rPh sb="15" eb="17">
      <t>テキギ</t>
    </rPh>
    <rPh sb="18" eb="19">
      <t>ギョウ</t>
    </rPh>
    <rPh sb="20" eb="22">
      <t>ツイカ</t>
    </rPh>
    <phoneticPr fontId="6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</si>
  <si>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62"/>
  </si>
  <si>
    <t>・職種ごとの勤務時間を「○：○○～○：○○」と表記することが困難な場合は、No21～30を活用し、勤務時間数のみを入力してください。</t>
    <rPh sb="45" eb="47">
      <t>カツヨウ</t>
    </rPh>
    <phoneticPr fontId="62"/>
  </si>
  <si>
    <t>（</t>
    <phoneticPr fontId="62"/>
  </si>
  <si>
    <t>：</t>
    <phoneticPr fontId="62"/>
  </si>
  <si>
    <t>-</t>
    <phoneticPr fontId="62"/>
  </si>
  <si>
    <t>休日</t>
    <rPh sb="0" eb="2">
      <t>キュウジツ</t>
    </rPh>
    <phoneticPr fontId="62"/>
  </si>
  <si>
    <t>休</t>
    <rPh sb="0" eb="1">
      <t>ヤス</t>
    </rPh>
    <phoneticPr fontId="62"/>
  </si>
  <si>
    <t>z</t>
    <phoneticPr fontId="62"/>
  </si>
  <si>
    <t>y</t>
    <phoneticPr fontId="62"/>
  </si>
  <si>
    <t>x</t>
    <phoneticPr fontId="62"/>
  </si>
  <si>
    <t>w</t>
    <phoneticPr fontId="62"/>
  </si>
  <si>
    <t>v</t>
    <phoneticPr fontId="62"/>
  </si>
  <si>
    <t>u</t>
    <phoneticPr fontId="62"/>
  </si>
  <si>
    <t>t</t>
    <phoneticPr fontId="62"/>
  </si>
  <si>
    <t>s</t>
    <phoneticPr fontId="62"/>
  </si>
  <si>
    <t>r</t>
    <phoneticPr fontId="62"/>
  </si>
  <si>
    <t>q</t>
    <phoneticPr fontId="62"/>
  </si>
  <si>
    <t>p</t>
    <phoneticPr fontId="62"/>
  </si>
  <si>
    <t>o</t>
    <phoneticPr fontId="62"/>
  </si>
  <si>
    <t>n</t>
    <phoneticPr fontId="62"/>
  </si>
  <si>
    <t>m</t>
    <phoneticPr fontId="62"/>
  </si>
  <si>
    <t>l</t>
    <phoneticPr fontId="62"/>
  </si>
  <si>
    <t>k</t>
    <phoneticPr fontId="62"/>
  </si>
  <si>
    <t>j</t>
    <phoneticPr fontId="62"/>
  </si>
  <si>
    <t>i</t>
    <phoneticPr fontId="62"/>
  </si>
  <si>
    <t>h</t>
    <phoneticPr fontId="62"/>
  </si>
  <si>
    <t>g</t>
    <phoneticPr fontId="62"/>
  </si>
  <si>
    <t>f</t>
    <phoneticPr fontId="62"/>
  </si>
  <si>
    <t>e</t>
    <phoneticPr fontId="62"/>
  </si>
  <si>
    <t>d</t>
    <phoneticPr fontId="62"/>
  </si>
  <si>
    <t>c</t>
    <phoneticPr fontId="62"/>
  </si>
  <si>
    <t>b</t>
    <phoneticPr fontId="62"/>
  </si>
  <si>
    <t>a</t>
    <phoneticPr fontId="62"/>
  </si>
  <si>
    <t>勤務時間</t>
    <rPh sb="0" eb="2">
      <t>キンム</t>
    </rPh>
    <rPh sb="2" eb="4">
      <t>ジカン</t>
    </rPh>
    <phoneticPr fontId="62"/>
  </si>
  <si>
    <t>終了時刻</t>
    <rPh sb="0" eb="2">
      <t>シュウリョウ</t>
    </rPh>
    <rPh sb="2" eb="4">
      <t>ジコク</t>
    </rPh>
    <phoneticPr fontId="62"/>
  </si>
  <si>
    <t>開始時刻</t>
    <rPh sb="0" eb="2">
      <t>カイシ</t>
    </rPh>
    <rPh sb="2" eb="4">
      <t>ジコク</t>
    </rPh>
    <phoneticPr fontId="62"/>
  </si>
  <si>
    <t>うち、休憩時間</t>
    <rPh sb="3" eb="5">
      <t>キュウケイ</t>
    </rPh>
    <rPh sb="5" eb="7">
      <t>ジカン</t>
    </rPh>
    <phoneticPr fontId="62"/>
  </si>
  <si>
    <t>終業時刻</t>
    <rPh sb="0" eb="2">
      <t>シュウギョウ</t>
    </rPh>
    <rPh sb="2" eb="4">
      <t>ジコク</t>
    </rPh>
    <phoneticPr fontId="62"/>
  </si>
  <si>
    <t>始業時刻</t>
    <rPh sb="0" eb="2">
      <t>シギョウ</t>
    </rPh>
    <rPh sb="2" eb="4">
      <t>ジコク</t>
    </rPh>
    <phoneticPr fontId="62"/>
  </si>
  <si>
    <t>記号</t>
    <rPh sb="0" eb="2">
      <t>キゴウ</t>
    </rPh>
    <phoneticPr fontId="62"/>
  </si>
  <si>
    <t>自由記載欄</t>
    <rPh sb="0" eb="2">
      <t>ジユウ</t>
    </rPh>
    <rPh sb="2" eb="4">
      <t>キサイ</t>
    </rPh>
    <rPh sb="4" eb="5">
      <t>ラン</t>
    </rPh>
    <phoneticPr fontId="62"/>
  </si>
  <si>
    <t>サービス提供時間内の勤務時間</t>
    <rPh sb="4" eb="6">
      <t>テイキョウ</t>
    </rPh>
    <rPh sb="6" eb="8">
      <t>ジカン</t>
    </rPh>
    <rPh sb="8" eb="9">
      <t>ナイ</t>
    </rPh>
    <rPh sb="10" eb="12">
      <t>キンム</t>
    </rPh>
    <rPh sb="12" eb="14">
      <t>ジカン</t>
    </rPh>
    <phoneticPr fontId="62"/>
  </si>
  <si>
    <t>サービス提供時間</t>
    <rPh sb="4" eb="6">
      <t>テイキョウ</t>
    </rPh>
    <rPh sb="6" eb="8">
      <t>ジカン</t>
    </rPh>
    <phoneticPr fontId="62"/>
  </si>
  <si>
    <t>休憩時間1時間は「1:00」、休憩時間45分は「00:45」と入力してください。</t>
    <phoneticPr fontId="62"/>
  </si>
  <si>
    <t>※24時間表記</t>
  </si>
  <si>
    <t>■シフト記号表（勤務時間帯）</t>
    <rPh sb="4" eb="6">
      <t>キゴウ</t>
    </rPh>
    <rPh sb="6" eb="7">
      <t>ヒョウ</t>
    </rPh>
    <rPh sb="8" eb="10">
      <t>キンム</t>
    </rPh>
    <rPh sb="10" eb="13">
      <t>ジカンタイ</t>
    </rPh>
    <phoneticPr fontId="62"/>
  </si>
  <si>
    <t>≪要 提出≫</t>
    <rPh sb="1" eb="2">
      <t>ヨウ</t>
    </rPh>
    <rPh sb="3" eb="5">
      <t>テイシュツ</t>
    </rPh>
    <phoneticPr fontId="6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</si>
  <si>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62"/>
  </si>
  <si>
    <t xml:space="preserve"> （参考）</t>
    <rPh sb="2" eb="4">
      <t>サンコウ</t>
    </rPh>
    <phoneticPr fontId="6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</si>
  <si>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6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</si>
  <si>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6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</si>
  <si>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6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</si>
  <si>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6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</si>
  <si>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62"/>
  </si>
  <si>
    <t>　　　 その他、特記事項欄としてもご活用ください。</t>
    <rPh sb="6" eb="7">
      <t>タ</t>
    </rPh>
    <rPh sb="8" eb="10">
      <t>トッキ</t>
    </rPh>
    <rPh sb="10" eb="12">
      <t>ジコウ</t>
    </rPh>
    <rPh sb="12" eb="13">
      <t>ラン</t>
    </rPh>
    <rPh sb="18" eb="20">
      <t>カツヨウ</t>
    </rPh>
    <phoneticPr fontId="6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</si>
  <si>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</si>
  <si>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6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</si>
  <si>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6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</si>
  <si>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6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</si>
  <si>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62"/>
  </si>
  <si>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</si>
  <si>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62"/>
  </si>
  <si>
    <t>　(9) 従業者の氏名を記入してください。</t>
    <rPh sb="5" eb="8">
      <t>ジュウギョウシャ</t>
    </rPh>
    <rPh sb="9" eb="11">
      <t>シメイ</t>
    </rPh>
    <rPh sb="12" eb="14">
      <t>キニュウ</t>
    </rPh>
    <phoneticPr fontId="6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</si>
  <si>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</si>
  <si>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</si>
  <si>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6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</si>
  <si>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</si>
  <si>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2"/>
  </si>
  <si>
    <t>（注）常勤・非常勤の区分について</t>
    <rPh sb="1" eb="2">
      <t>チュウ</t>
    </rPh>
    <rPh sb="3" eb="5">
      <t>ジョウキン</t>
    </rPh>
    <rPh sb="6" eb="9">
      <t>ヒジョウキン</t>
    </rPh>
    <rPh sb="10" eb="12">
      <t>クブン</t>
    </rPh>
    <phoneticPr fontId="62"/>
  </si>
  <si>
    <t>非常勤で兼務</t>
    <rPh sb="0" eb="1">
      <t>ヒ</t>
    </rPh>
    <rPh sb="1" eb="3">
      <t>ジョウキン</t>
    </rPh>
    <rPh sb="4" eb="6">
      <t>ケンム</t>
    </rPh>
    <phoneticPr fontId="62"/>
  </si>
  <si>
    <t>D</t>
    <phoneticPr fontId="62"/>
  </si>
  <si>
    <t>非常勤で専従</t>
    <rPh sb="0" eb="3">
      <t>ヒジョウキン</t>
    </rPh>
    <rPh sb="4" eb="6">
      <t>センジュウ</t>
    </rPh>
    <phoneticPr fontId="62"/>
  </si>
  <si>
    <t>C</t>
    <phoneticPr fontId="62"/>
  </si>
  <si>
    <t>常勤で兼務</t>
    <rPh sb="0" eb="2">
      <t>ジョウキン</t>
    </rPh>
    <rPh sb="3" eb="5">
      <t>ケンム</t>
    </rPh>
    <phoneticPr fontId="62"/>
  </si>
  <si>
    <t>B</t>
    <phoneticPr fontId="62"/>
  </si>
  <si>
    <t>常勤で専従</t>
    <rPh sb="0" eb="2">
      <t>ジョウキン</t>
    </rPh>
    <rPh sb="3" eb="5">
      <t>センジュウ</t>
    </rPh>
    <phoneticPr fontId="62"/>
  </si>
  <si>
    <t>A</t>
    <phoneticPr fontId="62"/>
  </si>
  <si>
    <t>区分</t>
    <rPh sb="0" eb="2">
      <t>クブン</t>
    </rPh>
    <phoneticPr fontId="6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</si>
  <si>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6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</si>
  <si>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</si>
  <si>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管理者</t>
    <rPh sb="0" eb="3">
      <t>カンリシャ</t>
    </rPh>
    <phoneticPr fontId="62"/>
  </si>
  <si>
    <t>職種名</t>
    <rPh sb="0" eb="2">
      <t>ショクシュ</t>
    </rPh>
    <rPh sb="2" eb="3">
      <t>メイ</t>
    </rPh>
    <phoneticPr fontId="62"/>
  </si>
  <si>
    <t xml:space="preserve"> 　　 記入の順序は、職種ごとにまとめてください。</t>
    <rPh sb="4" eb="6">
      <t>キニュウ</t>
    </rPh>
    <rPh sb="7" eb="9">
      <t>ジュンジョ</t>
    </rPh>
    <rPh sb="11" eb="13">
      <t>ショクシュ</t>
    </rPh>
    <phoneticPr fontId="6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</si>
  <si>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6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</si>
  <si>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6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</si>
  <si>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6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</si>
  <si>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</si>
  <si>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2"/>
  </si>
  <si>
    <t>　(1) 「４週」・「暦月」のいずれかを選択してください。</t>
    <rPh sb="7" eb="8">
      <t>シュウ</t>
    </rPh>
    <rPh sb="11" eb="12">
      <t>レキ</t>
    </rPh>
    <rPh sb="12" eb="13">
      <t>ツキ</t>
    </rPh>
    <rPh sb="20" eb="22">
      <t>センタク</t>
    </rPh>
    <phoneticPr fontId="6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</si>
  <si>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</si>
  <si>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62"/>
  </si>
  <si>
    <t>・・・プルダウンから選択して入力する必要がある箇所です。</t>
    <rPh sb="10" eb="12">
      <t>センタク</t>
    </rPh>
    <rPh sb="14" eb="16">
      <t>ニュウリョク</t>
    </rPh>
    <rPh sb="18" eb="20">
      <t>ヒツヨウ</t>
    </rPh>
    <rPh sb="23" eb="25">
      <t>カショ</t>
    </rPh>
    <phoneticPr fontId="62"/>
  </si>
  <si>
    <t>下記の記入方法に従って、入力してください。</t>
    <phoneticPr fontId="62"/>
  </si>
  <si>
    <t>・・・直接入力する必要がある箇所です。</t>
    <rPh sb="3" eb="5">
      <t>チョクセツ</t>
    </rPh>
    <rPh sb="5" eb="7">
      <t>ニュウリョク</t>
    </rPh>
    <rPh sb="9" eb="11">
      <t>ヒツヨウ</t>
    </rPh>
    <rPh sb="14" eb="16">
      <t>カショ</t>
    </rPh>
    <phoneticPr fontId="6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</si>
  <si>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5"/>
  </si>
  <si>
    <t>≪提出不要≫</t>
    <rPh sb="1" eb="3">
      <t>テイシュツ</t>
    </rPh>
    <rPh sb="3" eb="5">
      <t>フヨウ</t>
    </rPh>
    <phoneticPr fontId="6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</si>
  <si>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6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</si>
  <si>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62"/>
  </si>
  <si>
    <t>　・「名前」に職種名を入力</t>
    <rPh sb="3" eb="5">
      <t>ナマエ</t>
    </rPh>
    <rPh sb="7" eb="9">
      <t>ショクシュ</t>
    </rPh>
    <rPh sb="9" eb="10">
      <t>メイ</t>
    </rPh>
    <rPh sb="11" eb="13">
      <t>ニュウリョク</t>
    </rPh>
    <phoneticPr fontId="62"/>
  </si>
  <si>
    <t>　・「数式」タブ　⇒　「名前の定義」を選択</t>
    <rPh sb="3" eb="5">
      <t>スウシキ</t>
    </rPh>
    <rPh sb="12" eb="14">
      <t>ナマエ</t>
    </rPh>
    <rPh sb="15" eb="17">
      <t>テイギ</t>
    </rPh>
    <rPh sb="19" eb="21">
      <t>センタク</t>
    </rPh>
    <phoneticPr fontId="6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</si>
  <si>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6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</si>
  <si>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62"/>
  </si>
  <si>
    <t>　行が足りない場合は、適宜追加してください。</t>
    <rPh sb="1" eb="2">
      <t>ギョウ</t>
    </rPh>
    <rPh sb="3" eb="4">
      <t>タ</t>
    </rPh>
    <rPh sb="7" eb="9">
      <t>バアイ</t>
    </rPh>
    <rPh sb="11" eb="13">
      <t>テキギ</t>
    </rPh>
    <rPh sb="13" eb="15">
      <t>ツイカ</t>
    </rPh>
    <phoneticPr fontId="6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</si>
  <si>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62"/>
  </si>
  <si>
    <t>　G列・・・「機能訓練指導員」</t>
    <rPh sb="2" eb="3">
      <t>レツ</t>
    </rPh>
    <rPh sb="7" eb="9">
      <t>キノウ</t>
    </rPh>
    <rPh sb="9" eb="11">
      <t>クンレン</t>
    </rPh>
    <rPh sb="11" eb="14">
      <t>シドウイン</t>
    </rPh>
    <phoneticPr fontId="62"/>
  </si>
  <si>
    <t>　F列・・・「介護職員」</t>
    <rPh sb="2" eb="3">
      <t>レツ</t>
    </rPh>
    <rPh sb="7" eb="9">
      <t>カイゴ</t>
    </rPh>
    <rPh sb="9" eb="11">
      <t>ショクイン</t>
    </rPh>
    <phoneticPr fontId="62"/>
  </si>
  <si>
    <t>　E列・・・「看護職員」</t>
    <rPh sb="2" eb="3">
      <t>レツ</t>
    </rPh>
    <rPh sb="7" eb="9">
      <t>カンゴ</t>
    </rPh>
    <rPh sb="9" eb="11">
      <t>ショクイン</t>
    </rPh>
    <phoneticPr fontId="62"/>
  </si>
  <si>
    <t>　D列・・・「生活相談員」</t>
    <rPh sb="2" eb="3">
      <t>レツ</t>
    </rPh>
    <rPh sb="7" eb="9">
      <t>セイカツ</t>
    </rPh>
    <rPh sb="9" eb="12">
      <t>ソウダンイン</t>
    </rPh>
    <phoneticPr fontId="62"/>
  </si>
  <si>
    <t>　C列・・・「管理者」</t>
    <rPh sb="2" eb="3">
      <t>レツ</t>
    </rPh>
    <rPh sb="7" eb="10">
      <t>カンリシャ</t>
    </rPh>
    <phoneticPr fontId="62"/>
  </si>
  <si>
    <t>　C12～L12・・・「職種」</t>
    <rPh sb="12" eb="14">
      <t>ショクシュ</t>
    </rPh>
    <phoneticPr fontId="62"/>
  </si>
  <si>
    <t>※ INDIRECT関数使用のため、以下のとおりセルに「名前の定義」をしています。</t>
    <rPh sb="10" eb="12">
      <t>カンスウ</t>
    </rPh>
    <rPh sb="12" eb="14">
      <t>シヨウ</t>
    </rPh>
    <rPh sb="18" eb="20">
      <t>イカ</t>
    </rPh>
    <rPh sb="28" eb="30">
      <t>ナマエ</t>
    </rPh>
    <rPh sb="31" eb="33">
      <t>テイギ</t>
    </rPh>
    <phoneticPr fontId="62"/>
  </si>
  <si>
    <t>【自治体の皆様へ】</t>
    <rPh sb="1" eb="4">
      <t>ジチタイ</t>
    </rPh>
    <rPh sb="5" eb="7">
      <t>ミナサマ</t>
    </rPh>
    <phoneticPr fontId="62"/>
  </si>
  <si>
    <t>ー</t>
    <phoneticPr fontId="62"/>
  </si>
  <si>
    <t>きゅう師</t>
    <rPh sb="3" eb="4">
      <t>シ</t>
    </rPh>
    <phoneticPr fontId="62"/>
  </si>
  <si>
    <t>はり師</t>
    <rPh sb="2" eb="3">
      <t>シ</t>
    </rPh>
    <phoneticPr fontId="62"/>
  </si>
  <si>
    <t>あん摩マッサージ指圧師</t>
    <rPh sb="2" eb="3">
      <t>マ</t>
    </rPh>
    <rPh sb="8" eb="11">
      <t>シアツシ</t>
    </rPh>
    <phoneticPr fontId="62"/>
  </si>
  <si>
    <t>柔道整復師</t>
    <rPh sb="0" eb="2">
      <t>ジュウドウ</t>
    </rPh>
    <rPh sb="2" eb="5">
      <t>セイフクシ</t>
    </rPh>
    <phoneticPr fontId="62"/>
  </si>
  <si>
    <t>准看護師</t>
    <rPh sb="0" eb="4">
      <t>ジュンカンゴシ</t>
    </rPh>
    <phoneticPr fontId="62"/>
  </si>
  <si>
    <t>看護師</t>
    <rPh sb="0" eb="3">
      <t>カンゴシ</t>
    </rPh>
    <phoneticPr fontId="62"/>
  </si>
  <si>
    <t>言語聴覚士</t>
    <rPh sb="0" eb="2">
      <t>ゲンゴ</t>
    </rPh>
    <rPh sb="2" eb="5">
      <t>チョウカクシ</t>
    </rPh>
    <phoneticPr fontId="62"/>
  </si>
  <si>
    <t>精神保健福祉士</t>
    <rPh sb="0" eb="2">
      <t>セイシン</t>
    </rPh>
    <rPh sb="2" eb="4">
      <t>ホケン</t>
    </rPh>
    <rPh sb="4" eb="7">
      <t>フクシシ</t>
    </rPh>
    <phoneticPr fontId="62"/>
  </si>
  <si>
    <t>作業療法士</t>
    <rPh sb="0" eb="2">
      <t>サギョウ</t>
    </rPh>
    <rPh sb="2" eb="5">
      <t>リョウホウシ</t>
    </rPh>
    <phoneticPr fontId="62"/>
  </si>
  <si>
    <t>社会福祉主事任用資格</t>
    <phoneticPr fontId="62"/>
  </si>
  <si>
    <t>理学療法士</t>
    <rPh sb="0" eb="2">
      <t>リガク</t>
    </rPh>
    <rPh sb="2" eb="5">
      <t>リョウホウシ</t>
    </rPh>
    <phoneticPr fontId="62"/>
  </si>
  <si>
    <t>介護福祉士</t>
    <rPh sb="0" eb="2">
      <t>カイゴ</t>
    </rPh>
    <rPh sb="2" eb="5">
      <t>フクシシ</t>
    </rPh>
    <phoneticPr fontId="62"/>
  </si>
  <si>
    <t>社会福祉士</t>
    <rPh sb="0" eb="2">
      <t>シャカイ</t>
    </rPh>
    <rPh sb="2" eb="5">
      <t>フクシシ</t>
    </rPh>
    <phoneticPr fontId="69"/>
  </si>
  <si>
    <t>資格</t>
    <rPh sb="0" eb="2">
      <t>シカク</t>
    </rPh>
    <phoneticPr fontId="62"/>
  </si>
  <si>
    <t>２．職種名・資格名称</t>
    <rPh sb="2" eb="4">
      <t>ショクシュ</t>
    </rPh>
    <rPh sb="4" eb="5">
      <t>メイ</t>
    </rPh>
    <rPh sb="6" eb="8">
      <t>シカク</t>
    </rPh>
    <rPh sb="8" eb="10">
      <t>メイショウ</t>
    </rPh>
    <phoneticPr fontId="62"/>
  </si>
  <si>
    <t>サービス種別</t>
    <rPh sb="4" eb="6">
      <t>シュベツ</t>
    </rPh>
    <phoneticPr fontId="62"/>
  </si>
  <si>
    <t>１．サービス種別</t>
    <rPh sb="6" eb="8">
      <t>シュベツ</t>
    </rPh>
    <phoneticPr fontId="62"/>
  </si>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</sst>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h:mm;@"/>
    <numFmt numFmtId="178" formatCode="#,##0.0#"/>
    <numFmt numFmtId="179" formatCode="0.0"/>
  </numFmts>
  <fonts count="8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sz val="16"/>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color theme="1"/>
      <name val="ＭＳ Ｐゴシック"/>
      <family val="3"/>
      <charset val="128"/>
      <scheme val="minor"/>
    </font>
    <font>
      <sz val="16"/>
      <color rgb="FF000000"/>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6"/>
      <color theme="1"/>
      <name val="HGSｺﾞｼｯｸM"/>
      <family val="3"/>
      <charset val="128"/>
    </font>
    <font>
      <sz val="16"/>
      <name val="HGSｺﾞｼｯｸE"/>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medium">
        <color indexed="64"/>
      </top>
      <bottom style="dotted">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xf numFmtId="0" fontId="60" fillId="0" borderId="0" applyNumberFormat="0" applyFill="0" applyBorder="0" applyAlignment="0" applyProtection="0"/>
    <xf numFmtId="0" fontId="65" fillId="0" borderId="0"/>
    <xf numFmtId="38" fontId="1" fillId="0" borderId="0" applyFont="0" applyFill="0" applyBorder="0" applyAlignment="0" applyProtection="0">
      <alignment vertical="center"/>
    </xf>
  </cellStyleXfs>
  <cellXfs count="1081">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6" applyFont="1" applyFill="1" applyAlignment="1">
      <alignment horizontal="center" vertical="center" wrapText="1"/>
    </xf>
    <xf numFmtId="0" fontId="32" fillId="24" borderId="0" xfId="53" applyFont="1" applyFill="1" applyAlignment="1">
      <alignment horizontal="left" vertical="top"/>
    </xf>
    <xf numFmtId="0" fontId="29" fillId="24" borderId="0" xfId="53" applyFont="1" applyFill="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28" fillId="24" borderId="42" xfId="53" applyFont="1" applyFill="1" applyBorder="1" applyAlignment="1">
      <alignment vertical="center"/>
    </xf>
    <xf numFmtId="0" fontId="33" fillId="24" borderId="14" xfId="53"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70" xfId="53" applyFont="1" applyFill="1" applyBorder="1" applyAlignment="1">
      <alignment horizontal="center" vertical="center" wrapText="1"/>
    </xf>
    <xf numFmtId="0" fontId="33" fillId="24" borderId="12" xfId="53" applyFont="1" applyFill="1" applyBorder="1" applyAlignment="1">
      <alignment vertical="center" wrapText="1"/>
    </xf>
    <xf numFmtId="0" fontId="33" fillId="24" borderId="0" xfId="53" applyFont="1" applyFill="1" applyAlignment="1">
      <alignment vertical="center" wrapText="1"/>
    </xf>
    <xf numFmtId="49" fontId="33" fillId="24" borderId="70" xfId="53" applyNumberFormat="1"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6" xfId="53" applyFont="1" applyFill="1" applyBorder="1" applyAlignment="1">
      <alignment vertical="center" wrapText="1"/>
    </xf>
    <xf numFmtId="0" fontId="33" fillId="24" borderId="42" xfId="53" applyFont="1" applyFill="1" applyBorder="1" applyAlignment="1">
      <alignment vertical="center" wrapText="1"/>
    </xf>
    <xf numFmtId="177" fontId="33" fillId="24" borderId="10" xfId="53" applyNumberFormat="1" applyFont="1" applyFill="1" applyBorder="1" applyAlignment="1">
      <alignment horizontal="center" vertical="center" wrapText="1"/>
    </xf>
    <xf numFmtId="177" fontId="33" fillId="24" borderId="51" xfId="53" applyNumberFormat="1"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 fillId="24" borderId="0" xfId="42" applyFont="1" applyFill="1" applyAlignment="1">
      <alignment wrapText="1"/>
    </xf>
    <xf numFmtId="0" fontId="3" fillId="24" borderId="0" xfId="43" applyFont="1" applyFill="1" applyBorder="1" applyAlignment="1">
      <alignment vertical="top" wrapText="1"/>
    </xf>
    <xf numFmtId="49" fontId="30" fillId="24" borderId="10" xfId="53" applyNumberFormat="1" applyFont="1" applyFill="1" applyBorder="1" applyAlignment="1">
      <alignment horizontal="right" vertical="center" wrapText="1"/>
    </xf>
    <xf numFmtId="0" fontId="39" fillId="24" borderId="0" xfId="53" applyFont="1" applyFill="1" applyAlignment="1">
      <alignment horizontal="left" vertical="top"/>
    </xf>
    <xf numFmtId="0" fontId="6" fillId="24" borderId="52" xfId="53" applyFont="1" applyFill="1" applyBorder="1" applyAlignment="1">
      <alignment horizontal="center" vertical="center"/>
    </xf>
    <xf numFmtId="0" fontId="33" fillId="24" borderId="54" xfId="53" applyFont="1" applyFill="1" applyBorder="1" applyAlignment="1">
      <alignment vertical="center" wrapText="1"/>
    </xf>
    <xf numFmtId="0" fontId="33" fillId="24" borderId="112" xfId="53" applyFont="1" applyFill="1" applyBorder="1" applyAlignment="1">
      <alignment vertical="center" wrapText="1"/>
    </xf>
    <xf numFmtId="0" fontId="33" fillId="24" borderId="113" xfId="53" applyFont="1" applyFill="1" applyBorder="1" applyAlignment="1">
      <alignment vertical="center" wrapText="1"/>
    </xf>
    <xf numFmtId="0" fontId="33" fillId="24" borderId="20" xfId="53" applyFont="1" applyFill="1" applyBorder="1" applyAlignment="1">
      <alignment vertical="center" wrapText="1"/>
    </xf>
    <xf numFmtId="177" fontId="33" fillId="24" borderId="14" xfId="53" applyNumberFormat="1" applyFont="1" applyFill="1" applyBorder="1" applyAlignment="1">
      <alignment horizontal="center" vertical="center" wrapText="1"/>
    </xf>
    <xf numFmtId="0" fontId="36" fillId="24" borderId="54" xfId="53" applyFont="1" applyFill="1" applyBorder="1" applyAlignment="1">
      <alignment vertical="center"/>
    </xf>
    <xf numFmtId="0" fontId="33" fillId="24" borderId="0" xfId="53" applyFont="1" applyFill="1" applyAlignment="1">
      <alignment horizontal="left" vertical="center" wrapText="1" indent="5"/>
    </xf>
    <xf numFmtId="0" fontId="31" fillId="24" borderId="0" xfId="53" applyFont="1" applyFill="1" applyAlignment="1">
      <alignment horizontal="left" vertical="center"/>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2"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5" fillId="24" borderId="14" xfId="43" applyFont="1" applyFill="1" applyBorder="1" applyAlignment="1">
      <alignment vertical="center" wrapText="1"/>
    </xf>
    <xf numFmtId="0" fontId="45" fillId="24" borderId="10" xfId="43" applyFont="1" applyFill="1" applyBorder="1" applyAlignment="1">
      <alignment vertical="center" wrapText="1"/>
    </xf>
    <xf numFmtId="0" fontId="42" fillId="24" borderId="19" xfId="43" applyFont="1" applyFill="1" applyBorder="1" applyAlignment="1">
      <alignment vertical="center"/>
    </xf>
    <xf numFmtId="0" fontId="42" fillId="24" borderId="10" xfId="43" applyFont="1" applyFill="1" applyBorder="1" applyAlignment="1">
      <alignment vertical="center"/>
    </xf>
    <xf numFmtId="0" fontId="42" fillId="24" borderId="11" xfId="43" applyFont="1" applyFill="1" applyBorder="1" applyAlignment="1">
      <alignment vertical="center"/>
    </xf>
    <xf numFmtId="0" fontId="46" fillId="24" borderId="19" xfId="43" applyFont="1" applyFill="1" applyBorder="1" applyAlignment="1">
      <alignment vertical="center"/>
    </xf>
    <xf numFmtId="0" fontId="47" fillId="24" borderId="10" xfId="43" applyFont="1" applyFill="1" applyBorder="1" applyAlignment="1">
      <alignment vertical="center"/>
    </xf>
    <xf numFmtId="0" fontId="47"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6" fillId="24" borderId="10" xfId="43" applyFont="1" applyFill="1" applyBorder="1" applyAlignment="1">
      <alignment vertical="center"/>
    </xf>
    <xf numFmtId="49" fontId="44" fillId="0" borderId="45" xfId="46" applyNumberFormat="1" applyFont="1" applyBorder="1" applyAlignment="1">
      <alignment horizontal="center" vertical="center"/>
    </xf>
    <xf numFmtId="49" fontId="44" fillId="0" borderId="46" xfId="46" applyNumberFormat="1" applyFont="1" applyBorder="1" applyAlignment="1">
      <alignment horizontal="center" vertical="center"/>
    </xf>
    <xf numFmtId="0" fontId="42" fillId="24" borderId="32" xfId="43" applyFont="1" applyFill="1" applyBorder="1" applyAlignment="1">
      <alignment vertical="center"/>
    </xf>
    <xf numFmtId="0" fontId="42" fillId="24" borderId="33" xfId="43" applyFont="1" applyFill="1" applyBorder="1" applyAlignment="1">
      <alignment vertical="center"/>
    </xf>
    <xf numFmtId="0" fontId="42" fillId="24" borderId="16" xfId="43" applyFont="1" applyFill="1" applyBorder="1" applyAlignment="1">
      <alignment vertical="center"/>
    </xf>
    <xf numFmtId="0" fontId="42" fillId="24" borderId="10" xfId="43" applyFont="1" applyFill="1" applyBorder="1" applyAlignment="1">
      <alignment horizontal="center" vertical="center" textRotation="255" wrapText="1"/>
    </xf>
    <xf numFmtId="0" fontId="42" fillId="24" borderId="11" xfId="43" applyFont="1" applyFill="1" applyBorder="1" applyAlignment="1">
      <alignment horizontal="center" vertical="center" textRotation="255" wrapText="1"/>
    </xf>
    <xf numFmtId="0" fontId="48" fillId="24" borderId="0" xfId="42" applyFont="1" applyFill="1" applyBorder="1" applyAlignment="1">
      <alignment horizontal="left" vertical="center" shrinkToFit="1"/>
    </xf>
    <xf numFmtId="0" fontId="44" fillId="24" borderId="46" xfId="43" applyFont="1" applyFill="1" applyBorder="1" applyAlignment="1">
      <alignment vertical="center"/>
    </xf>
    <xf numFmtId="0" fontId="44" fillId="24" borderId="47" xfId="43" applyFont="1" applyFill="1" applyBorder="1" applyAlignment="1">
      <alignment vertical="center"/>
    </xf>
    <xf numFmtId="0" fontId="42" fillId="24" borderId="14" xfId="46" applyFont="1" applyFill="1" applyBorder="1" applyAlignment="1">
      <alignment horizontal="center" vertical="center"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176" fontId="42" fillId="24" borderId="10" xfId="43" applyNumberFormat="1"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2" fillId="24" borderId="16" xfId="43" applyFont="1" applyFill="1" applyBorder="1" applyAlignment="1">
      <alignment horizontal="left" vertical="center"/>
    </xf>
    <xf numFmtId="0" fontId="42" fillId="24" borderId="19" xfId="43" applyFont="1" applyFill="1" applyBorder="1" applyAlignment="1">
      <alignment horizontal="left" vertical="center"/>
    </xf>
    <xf numFmtId="0" fontId="42" fillId="24" borderId="0" xfId="43" applyFont="1" applyFill="1" applyBorder="1" applyAlignment="1">
      <alignment horizontal="center" vertical="center"/>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0" xfId="46" applyFont="1" applyFill="1" applyAlignment="1">
      <alignment horizontal="center" vertical="center" wrapText="1"/>
    </xf>
    <xf numFmtId="0" fontId="35" fillId="24" borderId="0" xfId="53" applyFont="1" applyFill="1" applyAlignment="1">
      <alignment horizontal="left" vertical="top"/>
    </xf>
    <xf numFmtId="0" fontId="50" fillId="24" borderId="0" xfId="53" applyFont="1" applyFill="1" applyAlignment="1">
      <alignment horizontal="left" vertical="top"/>
    </xf>
    <xf numFmtId="0" fontId="50" fillId="24" borderId="14" xfId="53" applyFont="1" applyFill="1" applyBorder="1" applyAlignment="1">
      <alignment horizontal="center" vertical="center" wrapText="1"/>
    </xf>
    <xf numFmtId="0" fontId="50" fillId="24" borderId="0" xfId="53" applyFont="1" applyFill="1" applyAlignment="1">
      <alignment horizontal="left" vertical="center" wrapText="1"/>
    </xf>
    <xf numFmtId="0" fontId="50" fillId="24" borderId="70" xfId="53" applyFont="1" applyFill="1" applyBorder="1" applyAlignment="1">
      <alignment horizontal="center" vertical="center" wrapText="1"/>
    </xf>
    <xf numFmtId="0" fontId="50" fillId="24" borderId="12" xfId="53" applyFont="1" applyFill="1" applyBorder="1" applyAlignment="1">
      <alignment vertical="center" wrapText="1"/>
    </xf>
    <xf numFmtId="0" fontId="50" fillId="24" borderId="0" xfId="53" applyFont="1" applyFill="1" applyAlignment="1">
      <alignment vertical="center" wrapText="1"/>
    </xf>
    <xf numFmtId="49" fontId="50" fillId="24" borderId="70" xfId="53" applyNumberFormat="1" applyFont="1" applyFill="1" applyBorder="1" applyAlignment="1">
      <alignment horizontal="center" vertical="center" wrapText="1"/>
    </xf>
    <xf numFmtId="0" fontId="42" fillId="24" borderId="0" xfId="46"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6" xfId="53" applyFont="1" applyFill="1" applyBorder="1" applyAlignment="1">
      <alignment vertical="center" wrapText="1"/>
    </xf>
    <xf numFmtId="177" fontId="50" fillId="24" borderId="10" xfId="53" applyNumberFormat="1" applyFont="1" applyFill="1" applyBorder="1" applyAlignment="1">
      <alignment horizontal="center" vertical="center" wrapText="1"/>
    </xf>
    <xf numFmtId="177" fontId="50" fillId="24" borderId="51" xfId="53" applyNumberFormat="1" applyFont="1" applyFill="1" applyBorder="1" applyAlignment="1">
      <alignment horizontal="center" vertical="center" wrapText="1"/>
    </xf>
    <xf numFmtId="0" fontId="50" fillId="24" borderId="51" xfId="53" applyFont="1" applyFill="1" applyBorder="1" applyAlignment="1">
      <alignment horizontal="center" vertical="center" wrapText="1"/>
    </xf>
    <xf numFmtId="49" fontId="51" fillId="24" borderId="10" xfId="53" applyNumberFormat="1" applyFont="1" applyFill="1" applyBorder="1" applyAlignment="1">
      <alignment horizontal="right" vertical="center" wrapText="1"/>
    </xf>
    <xf numFmtId="0" fontId="55" fillId="24" borderId="0" xfId="53" applyFont="1" applyFill="1" applyAlignment="1">
      <alignment horizontal="left" vertical="top"/>
    </xf>
    <xf numFmtId="49" fontId="50" fillId="24" borderId="0" xfId="53" applyNumberFormat="1" applyFont="1" applyFill="1" applyAlignment="1">
      <alignment horizontal="center" vertical="center"/>
    </xf>
    <xf numFmtId="0" fontId="57" fillId="24" borderId="70" xfId="53" applyFont="1" applyFill="1" applyBorder="1" applyAlignment="1">
      <alignment horizontal="center" vertical="center" wrapText="1"/>
    </xf>
    <xf numFmtId="49" fontId="57" fillId="24" borderId="70" xfId="53" applyNumberFormat="1" applyFont="1" applyFill="1" applyBorder="1" applyAlignment="1">
      <alignment horizontal="center" vertical="center" wrapText="1"/>
    </xf>
    <xf numFmtId="0" fontId="55" fillId="24" borderId="52" xfId="53" applyFont="1" applyFill="1" applyBorder="1" applyAlignment="1">
      <alignment horizontal="center" vertical="center"/>
    </xf>
    <xf numFmtId="0" fontId="50" fillId="24" borderId="54" xfId="53" applyFont="1" applyFill="1" applyBorder="1" applyAlignment="1">
      <alignment vertical="center" wrapText="1"/>
    </xf>
    <xf numFmtId="0" fontId="50" fillId="24" borderId="112" xfId="53" applyFont="1" applyFill="1" applyBorder="1" applyAlignment="1">
      <alignment vertical="center" wrapText="1"/>
    </xf>
    <xf numFmtId="0" fontId="50" fillId="24" borderId="113" xfId="53" applyFont="1" applyFill="1" applyBorder="1" applyAlignment="1">
      <alignment vertical="center" wrapText="1"/>
    </xf>
    <xf numFmtId="0" fontId="50" fillId="24" borderId="20" xfId="53" applyFont="1" applyFill="1" applyBorder="1" applyAlignment="1">
      <alignment vertical="center" wrapText="1"/>
    </xf>
    <xf numFmtId="177" fontId="50" fillId="24" borderId="14" xfId="53" applyNumberFormat="1" applyFont="1" applyFill="1" applyBorder="1" applyAlignment="1">
      <alignment horizontal="center" vertical="center" wrapText="1"/>
    </xf>
    <xf numFmtId="0" fontId="52" fillId="24" borderId="54" xfId="53" applyFont="1" applyFill="1" applyBorder="1" applyAlignment="1">
      <alignment vertical="center"/>
    </xf>
    <xf numFmtId="0" fontId="50" fillId="24" borderId="0" xfId="53" applyFont="1" applyFill="1" applyAlignment="1">
      <alignment horizontal="left" vertical="center" wrapText="1" indent="5"/>
    </xf>
    <xf numFmtId="0" fontId="29" fillId="24" borderId="0" xfId="53" applyFont="1" applyFill="1" applyAlignment="1">
      <alignment horizontal="left" vertical="center"/>
    </xf>
    <xf numFmtId="0" fontId="58" fillId="24" borderId="0" xfId="53" applyFont="1" applyFill="1" applyAlignment="1">
      <alignment horizontal="left" vertical="center"/>
    </xf>
    <xf numFmtId="0" fontId="59" fillId="24" borderId="0" xfId="53" applyFont="1" applyFill="1" applyAlignment="1">
      <alignment horizontal="left" vertical="center"/>
    </xf>
    <xf numFmtId="0" fontId="59" fillId="24" borderId="0" xfId="53" applyFont="1" applyFill="1" applyAlignment="1">
      <alignment vertical="center"/>
    </xf>
    <xf numFmtId="0" fontId="59" fillId="24" borderId="0" xfId="53" applyFont="1" applyFill="1" applyAlignment="1">
      <alignment horizontal="center" vertical="center"/>
    </xf>
    <xf numFmtId="0" fontId="59" fillId="24" borderId="21" xfId="53" applyFont="1" applyFill="1" applyBorder="1" applyAlignment="1">
      <alignment horizontal="left" vertical="center"/>
    </xf>
    <xf numFmtId="0" fontId="59" fillId="24" borderId="11" xfId="53" applyFont="1" applyFill="1" applyBorder="1" applyAlignment="1">
      <alignment vertical="center"/>
    </xf>
    <xf numFmtId="0" fontId="59" fillId="24" borderId="19" xfId="53" applyFont="1" applyFill="1" applyBorder="1" applyAlignment="1">
      <alignment horizontal="center" vertical="center"/>
    </xf>
    <xf numFmtId="0" fontId="59" fillId="24" borderId="21" xfId="53" applyFont="1" applyFill="1" applyBorder="1" applyAlignment="1">
      <alignment horizontal="center" vertical="center" shrinkToFit="1"/>
    </xf>
    <xf numFmtId="0" fontId="59" fillId="24" borderId="21" xfId="53" applyFont="1" applyFill="1" applyBorder="1" applyAlignment="1">
      <alignment vertical="center" wrapText="1"/>
    </xf>
    <xf numFmtId="0" fontId="59" fillId="24" borderId="21" xfId="53" applyFont="1" applyFill="1" applyBorder="1" applyAlignment="1">
      <alignment horizontal="center" vertical="center"/>
    </xf>
    <xf numFmtId="0" fontId="59" fillId="24" borderId="18" xfId="53" applyFont="1" applyFill="1" applyBorder="1" applyAlignment="1">
      <alignment vertical="center"/>
    </xf>
    <xf numFmtId="0" fontId="59" fillId="24" borderId="20" xfId="53" applyFont="1" applyFill="1" applyBorder="1" applyAlignment="1">
      <alignment horizontal="center" vertical="center"/>
    </xf>
    <xf numFmtId="0" fontId="59" fillId="24" borderId="15" xfId="53" applyFont="1" applyFill="1" applyBorder="1" applyAlignment="1">
      <alignment vertical="center"/>
    </xf>
    <xf numFmtId="0" fontId="59" fillId="24" borderId="13" xfId="53" applyFont="1" applyFill="1" applyBorder="1" applyAlignment="1">
      <alignment horizontal="center" vertical="center"/>
    </xf>
    <xf numFmtId="0" fontId="63" fillId="24" borderId="0" xfId="53" applyFont="1" applyFill="1" applyAlignment="1">
      <alignment horizontal="left" vertical="center"/>
    </xf>
    <xf numFmtId="0" fontId="34" fillId="24" borderId="0" xfId="53" applyFont="1" applyFill="1" applyBorder="1" applyAlignment="1">
      <alignment horizontal="left" vertical="top"/>
    </xf>
    <xf numFmtId="0" fontId="41" fillId="24" borderId="0" xfId="53" applyFont="1" applyFill="1" applyBorder="1" applyAlignment="1">
      <alignment horizontal="center" vertical="center"/>
    </xf>
    <xf numFmtId="0" fontId="33" fillId="24" borderId="0" xfId="53" applyFont="1" applyFill="1" applyBorder="1" applyAlignment="1">
      <alignment vertical="center"/>
    </xf>
    <xf numFmtId="0" fontId="33" fillId="24" borderId="0" xfId="53" applyFont="1" applyFill="1" applyBorder="1" applyAlignment="1">
      <alignment horizontal="righ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left" vertical="center"/>
    </xf>
    <xf numFmtId="0" fontId="32" fillId="24" borderId="0" xfId="53" applyFont="1" applyFill="1" applyBorder="1" applyAlignment="1"/>
    <xf numFmtId="0" fontId="34" fillId="24" borderId="0" xfId="53" applyFont="1" applyFill="1" applyBorder="1" applyAlignment="1">
      <alignment horizontal="left"/>
    </xf>
    <xf numFmtId="0" fontId="31" fillId="24" borderId="0" xfId="53" applyFont="1" applyFill="1" applyBorder="1" applyAlignment="1">
      <alignment horizontal="right" vertical="top"/>
    </xf>
    <xf numFmtId="0" fontId="34" fillId="24" borderId="12" xfId="53" applyFont="1" applyFill="1" applyBorder="1" applyAlignment="1"/>
    <xf numFmtId="0" fontId="33" fillId="24" borderId="0" xfId="53" applyFont="1" applyFill="1" applyBorder="1" applyAlignment="1">
      <alignment horizontal="center" vertical="top"/>
    </xf>
    <xf numFmtId="0" fontId="29" fillId="24" borderId="0" xfId="53" applyFont="1" applyFill="1" applyBorder="1" applyAlignment="1">
      <alignment vertical="top"/>
    </xf>
    <xf numFmtId="0" fontId="29" fillId="24" borderId="0" xfId="53" applyFont="1" applyFill="1" applyBorder="1" applyAlignment="1">
      <alignment vertical="top" wrapText="1"/>
    </xf>
    <xf numFmtId="0" fontId="64" fillId="24" borderId="0" xfId="53" applyFont="1" applyFill="1" applyBorder="1" applyAlignment="1">
      <alignment horizontal="left" vertical="top"/>
    </xf>
    <xf numFmtId="0" fontId="34" fillId="24" borderId="21" xfId="53" applyFont="1" applyFill="1" applyBorder="1" applyAlignment="1">
      <alignment horizontal="center" vertical="center"/>
    </xf>
    <xf numFmtId="0" fontId="65" fillId="0" borderId="0" xfId="56"/>
    <xf numFmtId="0" fontId="67" fillId="0" borderId="0" xfId="56" applyFont="1" applyAlignment="1">
      <alignment wrapText="1"/>
    </xf>
    <xf numFmtId="0" fontId="67" fillId="0" borderId="13" xfId="56" applyFont="1" applyBorder="1" applyAlignment="1">
      <alignment vertical="top"/>
    </xf>
    <xf numFmtId="0" fontId="52" fillId="0" borderId="15" xfId="56" applyFont="1" applyBorder="1" applyAlignment="1">
      <alignment vertical="top" wrapText="1"/>
    </xf>
    <xf numFmtId="0" fontId="52" fillId="0" borderId="16" xfId="56" applyFont="1" applyBorder="1" applyAlignment="1">
      <alignment vertical="top"/>
    </xf>
    <xf numFmtId="0" fontId="67" fillId="0" borderId="17" xfId="56" applyFont="1" applyBorder="1" applyAlignment="1">
      <alignment vertical="top" wrapText="1"/>
    </xf>
    <xf numFmtId="0" fontId="52" fillId="0" borderId="17" xfId="56" applyFont="1" applyBorder="1" applyAlignment="1">
      <alignment vertical="top" wrapText="1"/>
    </xf>
    <xf numFmtId="0" fontId="52" fillId="0" borderId="20" xfId="56" applyFont="1" applyBorder="1" applyAlignment="1">
      <alignment vertical="top"/>
    </xf>
    <xf numFmtId="0" fontId="67" fillId="0" borderId="18" xfId="56" applyFont="1" applyBorder="1" applyAlignment="1">
      <alignment vertical="top" wrapText="1"/>
    </xf>
    <xf numFmtId="0" fontId="67" fillId="0" borderId="0" xfId="56" applyFont="1"/>
    <xf numFmtId="0" fontId="67" fillId="0" borderId="20" xfId="56" applyFont="1" applyBorder="1" applyAlignment="1">
      <alignment vertical="top"/>
    </xf>
    <xf numFmtId="0" fontId="68" fillId="0" borderId="0" xfId="47" applyFont="1">
      <alignment vertical="center"/>
    </xf>
    <xf numFmtId="0" fontId="68" fillId="0" borderId="0" xfId="47" applyFont="1" applyAlignment="1">
      <alignment horizontal="left" vertical="center"/>
    </xf>
    <xf numFmtId="0" fontId="68" fillId="0" borderId="0" xfId="47" applyFont="1" applyFill="1">
      <alignment vertical="center"/>
    </xf>
    <xf numFmtId="0" fontId="68" fillId="0" borderId="0" xfId="47" applyFont="1" applyFill="1" applyAlignment="1">
      <alignment horizontal="left" vertical="center"/>
    </xf>
    <xf numFmtId="0" fontId="68" fillId="0" borderId="0" xfId="47" applyFont="1" applyFill="1" applyAlignment="1">
      <alignment vertical="center" textRotation="90"/>
    </xf>
    <xf numFmtId="0" fontId="69" fillId="0" borderId="0" xfId="47" applyFont="1" applyFill="1" applyBorder="1" applyAlignment="1">
      <alignment horizontal="justify" vertical="center" wrapText="1"/>
    </xf>
    <xf numFmtId="0" fontId="69" fillId="0" borderId="0" xfId="47" applyFont="1" applyFill="1" applyBorder="1" applyAlignment="1">
      <alignment vertical="center" wrapText="1"/>
    </xf>
    <xf numFmtId="0" fontId="69" fillId="0" borderId="0" xfId="47" applyFont="1" applyFill="1" applyAlignment="1"/>
    <xf numFmtId="0" fontId="69" fillId="0" borderId="0" xfId="47" applyFont="1" applyFill="1" applyAlignment="1">
      <alignment vertical="center"/>
    </xf>
    <xf numFmtId="0" fontId="68" fillId="0" borderId="0" xfId="47" applyFont="1" applyBorder="1">
      <alignment vertical="center"/>
    </xf>
    <xf numFmtId="0" fontId="68" fillId="0" borderId="0" xfId="47" applyFont="1" applyFill="1" applyBorder="1">
      <alignment vertical="center"/>
    </xf>
    <xf numFmtId="0" fontId="68" fillId="0" borderId="0" xfId="47" applyFont="1" applyAlignment="1">
      <alignment vertical="center" wrapText="1"/>
    </xf>
    <xf numFmtId="0" fontId="68" fillId="0" borderId="0" xfId="47" applyFont="1" applyFill="1" applyAlignment="1">
      <alignment vertical="center" wrapText="1"/>
    </xf>
    <xf numFmtId="0" fontId="70" fillId="0" borderId="0" xfId="47" applyFont="1" applyAlignment="1">
      <alignment vertical="center" shrinkToFit="1"/>
    </xf>
    <xf numFmtId="0" fontId="68" fillId="0" borderId="0" xfId="47" applyFont="1" applyAlignment="1">
      <alignment vertical="center" shrinkToFit="1"/>
    </xf>
    <xf numFmtId="0" fontId="71" fillId="0" borderId="0" xfId="47" applyFont="1">
      <alignment vertical="center"/>
    </xf>
    <xf numFmtId="178" fontId="69" fillId="24" borderId="124" xfId="47" applyNumberFormat="1" applyFont="1" applyFill="1" applyBorder="1" applyAlignment="1" applyProtection="1">
      <alignment horizontal="center" vertical="center" shrinkToFit="1"/>
    </xf>
    <xf numFmtId="178" fontId="69" fillId="24" borderId="125" xfId="47" applyNumberFormat="1" applyFont="1" applyFill="1" applyBorder="1" applyAlignment="1" applyProtection="1">
      <alignment horizontal="center" vertical="center" shrinkToFit="1"/>
    </xf>
    <xf numFmtId="178" fontId="69" fillId="24" borderId="52" xfId="47" applyNumberFormat="1" applyFont="1" applyFill="1" applyBorder="1" applyAlignment="1" applyProtection="1">
      <alignment horizontal="center" vertical="center" shrinkToFit="1"/>
    </xf>
    <xf numFmtId="178" fontId="69" fillId="24" borderId="126" xfId="47" applyNumberFormat="1" applyFont="1" applyFill="1" applyBorder="1" applyAlignment="1" applyProtection="1">
      <alignment horizontal="center" vertical="center" shrinkToFit="1"/>
    </xf>
    <xf numFmtId="178" fontId="69" fillId="24" borderId="131" xfId="47" applyNumberFormat="1" applyFont="1" applyFill="1" applyBorder="1" applyAlignment="1" applyProtection="1">
      <alignment horizontal="center" vertical="center" shrinkToFit="1"/>
    </xf>
    <xf numFmtId="178" fontId="69" fillId="24" borderId="21" xfId="47" applyNumberFormat="1" applyFont="1" applyFill="1" applyBorder="1" applyAlignment="1" applyProtection="1">
      <alignment horizontal="center" vertical="center" shrinkToFit="1"/>
    </xf>
    <xf numFmtId="178" fontId="69" fillId="24" borderId="11" xfId="47" applyNumberFormat="1" applyFont="1" applyFill="1" applyBorder="1" applyAlignment="1" applyProtection="1">
      <alignment horizontal="center" vertical="center" shrinkToFit="1"/>
    </xf>
    <xf numFmtId="178" fontId="69" fillId="24" borderId="132" xfId="47" applyNumberFormat="1" applyFont="1" applyFill="1" applyBorder="1" applyAlignment="1" applyProtection="1">
      <alignment horizontal="center" vertical="center" shrinkToFit="1"/>
    </xf>
    <xf numFmtId="178" fontId="69" fillId="24" borderId="134" xfId="47" applyNumberFormat="1" applyFont="1" applyFill="1" applyBorder="1" applyAlignment="1" applyProtection="1">
      <alignment horizontal="center" vertical="center" shrinkToFit="1"/>
    </xf>
    <xf numFmtId="178" fontId="69" fillId="24" borderId="135" xfId="47" applyNumberFormat="1" applyFont="1" applyFill="1" applyBorder="1" applyAlignment="1" applyProtection="1">
      <alignment horizontal="center" vertical="center" shrinkToFit="1"/>
    </xf>
    <xf numFmtId="178" fontId="69" fillId="24" borderId="136" xfId="47" applyNumberFormat="1" applyFont="1" applyFill="1" applyBorder="1" applyAlignment="1" applyProtection="1">
      <alignment horizontal="center" vertical="center" shrinkToFit="1"/>
    </xf>
    <xf numFmtId="178" fontId="69" fillId="24" borderId="137" xfId="47" applyNumberFormat="1" applyFont="1" applyFill="1" applyBorder="1" applyAlignment="1" applyProtection="1">
      <alignment horizontal="center" vertical="center" shrinkToFit="1"/>
    </xf>
    <xf numFmtId="178" fontId="69" fillId="24" borderId="131" xfId="47" applyNumberFormat="1" applyFont="1" applyFill="1" applyBorder="1" applyAlignment="1">
      <alignment horizontal="center" vertical="center" shrinkToFit="1"/>
    </xf>
    <xf numFmtId="178" fontId="69" fillId="24" borderId="21" xfId="47" applyNumberFormat="1" applyFont="1" applyFill="1" applyBorder="1" applyAlignment="1">
      <alignment horizontal="center" vertical="center" shrinkToFit="1"/>
    </xf>
    <xf numFmtId="178" fontId="69" fillId="24" borderId="132" xfId="47" applyNumberFormat="1" applyFont="1" applyFill="1" applyBorder="1" applyAlignment="1">
      <alignment horizontal="center" vertical="center" shrinkToFit="1"/>
    </xf>
    <xf numFmtId="178" fontId="69" fillId="0" borderId="131" xfId="47" applyNumberFormat="1" applyFont="1" applyFill="1" applyBorder="1" applyAlignment="1">
      <alignment horizontal="center" vertical="center" shrinkToFit="1"/>
    </xf>
    <xf numFmtId="178" fontId="69" fillId="0" borderId="21" xfId="47" applyNumberFormat="1" applyFont="1" applyFill="1" applyBorder="1" applyAlignment="1">
      <alignment horizontal="center" vertical="center" shrinkToFit="1"/>
    </xf>
    <xf numFmtId="178" fontId="69" fillId="0" borderId="132" xfId="47" applyNumberFormat="1" applyFont="1" applyFill="1" applyBorder="1" applyAlignment="1">
      <alignment horizontal="center" vertical="center" shrinkToFit="1"/>
    </xf>
    <xf numFmtId="0" fontId="68" fillId="0" borderId="51" xfId="47" applyFont="1" applyFill="1" applyBorder="1" applyAlignment="1">
      <alignment vertical="center" wrapText="1"/>
    </xf>
    <xf numFmtId="0" fontId="68" fillId="0" borderId="50" xfId="47" applyFont="1" applyBorder="1">
      <alignment vertical="center"/>
    </xf>
    <xf numFmtId="178" fontId="69" fillId="27" borderId="131" xfId="47" applyNumberFormat="1" applyFont="1" applyFill="1" applyBorder="1" applyAlignment="1" applyProtection="1">
      <alignment horizontal="center" vertical="center" shrinkToFit="1"/>
      <protection locked="0"/>
    </xf>
    <xf numFmtId="178" fontId="69" fillId="27" borderId="21" xfId="47" applyNumberFormat="1" applyFont="1" applyFill="1" applyBorder="1" applyAlignment="1" applyProtection="1">
      <alignment horizontal="center" vertical="center" shrinkToFit="1"/>
      <protection locked="0"/>
    </xf>
    <xf numFmtId="178" fontId="69" fillId="27" borderId="132" xfId="47" applyNumberFormat="1" applyFont="1" applyFill="1" applyBorder="1" applyAlignment="1" applyProtection="1">
      <alignment horizontal="center" vertical="center" shrinkToFit="1"/>
      <protection locked="0"/>
    </xf>
    <xf numFmtId="0" fontId="68" fillId="0" borderId="10" xfId="47" applyFont="1" applyFill="1" applyBorder="1" applyAlignment="1">
      <alignment vertical="center" wrapText="1"/>
    </xf>
    <xf numFmtId="0" fontId="68" fillId="0" borderId="48" xfId="47" applyFont="1" applyBorder="1">
      <alignment vertical="center"/>
    </xf>
    <xf numFmtId="178" fontId="69" fillId="24" borderId="145" xfId="47" applyNumberFormat="1" applyFont="1" applyFill="1" applyBorder="1" applyAlignment="1" applyProtection="1">
      <alignment horizontal="center" vertical="center" shrinkToFit="1"/>
    </xf>
    <xf numFmtId="178" fontId="69" fillId="24" borderId="146" xfId="47" applyNumberFormat="1" applyFont="1" applyFill="1" applyBorder="1" applyAlignment="1" applyProtection="1">
      <alignment horizontal="center" vertical="center" shrinkToFit="1"/>
    </xf>
    <xf numFmtId="178" fontId="69" fillId="24" borderId="147" xfId="47" applyNumberFormat="1" applyFont="1" applyFill="1" applyBorder="1" applyAlignment="1" applyProtection="1">
      <alignment horizontal="center" vertical="center" shrinkToFit="1"/>
    </xf>
    <xf numFmtId="0" fontId="69" fillId="0" borderId="150" xfId="47" applyFont="1" applyFill="1" applyBorder="1" applyAlignment="1">
      <alignment vertical="center" wrapText="1"/>
    </xf>
    <xf numFmtId="0" fontId="69" fillId="0" borderId="10" xfId="47" applyFont="1" applyFill="1" applyBorder="1" applyAlignment="1" applyProtection="1">
      <alignment vertical="center" wrapText="1"/>
    </xf>
    <xf numFmtId="0" fontId="69" fillId="0" borderId="12" xfId="47" applyFont="1" applyFill="1" applyBorder="1" applyAlignment="1" applyProtection="1">
      <alignment vertical="center" wrapText="1"/>
    </xf>
    <xf numFmtId="0" fontId="69" fillId="0" borderId="49" xfId="47" applyFont="1" applyBorder="1" applyProtection="1">
      <alignment vertical="center"/>
    </xf>
    <xf numFmtId="0" fontId="69" fillId="0" borderId="0" xfId="47" applyFont="1" applyFill="1" applyBorder="1" applyAlignment="1" applyProtection="1">
      <alignment vertical="center" wrapText="1"/>
    </xf>
    <xf numFmtId="0" fontId="69" fillId="0" borderId="133" xfId="47" applyFont="1" applyBorder="1" applyProtection="1">
      <alignment vertical="center"/>
    </xf>
    <xf numFmtId="0" fontId="69" fillId="0" borderId="156" xfId="47" applyFont="1" applyFill="1" applyBorder="1" applyAlignment="1">
      <alignment vertical="center" wrapText="1"/>
    </xf>
    <xf numFmtId="0" fontId="69" fillId="0" borderId="159" xfId="47" applyFont="1" applyFill="1" applyBorder="1" applyAlignment="1" applyProtection="1">
      <alignment vertical="center" wrapText="1"/>
    </xf>
    <xf numFmtId="0" fontId="69" fillId="0" borderId="158" xfId="47" applyFont="1" applyFill="1" applyBorder="1" applyAlignment="1" applyProtection="1">
      <alignment vertical="center" wrapText="1"/>
    </xf>
    <xf numFmtId="0" fontId="69" fillId="0" borderId="160" xfId="47" applyFont="1" applyBorder="1" applyProtection="1">
      <alignment vertical="center"/>
    </xf>
    <xf numFmtId="0" fontId="68" fillId="24" borderId="0" xfId="47" applyFont="1" applyFill="1">
      <alignment vertical="center"/>
    </xf>
    <xf numFmtId="0" fontId="68" fillId="24" borderId="57" xfId="47" applyFont="1" applyFill="1" applyBorder="1" applyAlignment="1">
      <alignment horizontal="center" vertical="center" wrapText="1"/>
    </xf>
    <xf numFmtId="0" fontId="68" fillId="24" borderId="56" xfId="47" applyFont="1" applyFill="1" applyBorder="1" applyAlignment="1">
      <alignment horizontal="center" vertical="center" wrapText="1"/>
    </xf>
    <xf numFmtId="1" fontId="68" fillId="24" borderId="56" xfId="47" applyNumberFormat="1" applyFont="1" applyFill="1" applyBorder="1" applyAlignment="1">
      <alignment horizontal="center" vertical="center" wrapText="1"/>
    </xf>
    <xf numFmtId="0" fontId="68" fillId="24" borderId="56" xfId="47" applyFont="1" applyFill="1" applyBorder="1" applyAlignment="1">
      <alignment horizontal="center" vertical="center" shrinkToFit="1"/>
    </xf>
    <xf numFmtId="0" fontId="72" fillId="24" borderId="56" xfId="47" applyFont="1" applyFill="1" applyBorder="1" applyAlignment="1">
      <alignment horizontal="center" vertical="center" wrapText="1"/>
    </xf>
    <xf numFmtId="0" fontId="73" fillId="24" borderId="56" xfId="47" applyFont="1" applyFill="1" applyBorder="1" applyAlignment="1">
      <alignment horizontal="center" vertical="center"/>
    </xf>
    <xf numFmtId="0" fontId="68" fillId="24" borderId="92" xfId="47" applyFont="1" applyFill="1" applyBorder="1">
      <alignment vertical="center"/>
    </xf>
    <xf numFmtId="178" fontId="74" fillId="0" borderId="165" xfId="47" applyNumberFormat="1" applyFont="1" applyBorder="1" applyAlignment="1">
      <alignment horizontal="center" vertical="center" shrinkToFit="1"/>
    </xf>
    <xf numFmtId="178" fontId="74" fillId="0" borderId="166" xfId="47" applyNumberFormat="1" applyFont="1" applyBorder="1" applyAlignment="1">
      <alignment horizontal="center" vertical="center" shrinkToFit="1"/>
    </xf>
    <xf numFmtId="178" fontId="74" fillId="0" borderId="167" xfId="47" applyNumberFormat="1" applyFont="1" applyBorder="1" applyAlignment="1">
      <alignment horizontal="center" vertical="center" shrinkToFit="1"/>
    </xf>
    <xf numFmtId="0" fontId="74" fillId="29" borderId="172" xfId="47" applyFont="1" applyFill="1" applyBorder="1" applyAlignment="1" applyProtection="1">
      <alignment horizontal="center" vertical="center" wrapText="1"/>
      <protection locked="0"/>
    </xf>
    <xf numFmtId="178" fontId="74" fillId="0" borderId="176" xfId="47" applyNumberFormat="1" applyFont="1" applyBorder="1" applyAlignment="1">
      <alignment horizontal="center" vertical="center" shrinkToFit="1"/>
    </xf>
    <xf numFmtId="178" fontId="74" fillId="0" borderId="177" xfId="47" applyNumberFormat="1" applyFont="1" applyBorder="1" applyAlignment="1">
      <alignment horizontal="center" vertical="center" shrinkToFit="1"/>
    </xf>
    <xf numFmtId="178" fontId="74" fillId="0" borderId="178" xfId="47" applyNumberFormat="1" applyFont="1" applyBorder="1" applyAlignment="1">
      <alignment horizontal="center" vertical="center" shrinkToFit="1"/>
    </xf>
    <xf numFmtId="0" fontId="74" fillId="29" borderId="17" xfId="47" applyFont="1" applyFill="1" applyBorder="1" applyAlignment="1" applyProtection="1">
      <alignment horizontal="center" vertical="center" wrapText="1"/>
      <protection locked="0"/>
    </xf>
    <xf numFmtId="0" fontId="74" fillId="29" borderId="186" xfId="47" applyFont="1" applyFill="1" applyBorder="1" applyAlignment="1" applyProtection="1">
      <alignment horizontal="center" vertical="center" shrinkToFit="1"/>
      <protection locked="0"/>
    </xf>
    <xf numFmtId="0" fontId="74" fillId="29" borderId="187" xfId="47" applyFont="1" applyFill="1" applyBorder="1" applyAlignment="1" applyProtection="1">
      <alignment horizontal="center" vertical="center" shrinkToFit="1"/>
      <protection locked="0"/>
    </xf>
    <xf numFmtId="0" fontId="74" fillId="29" borderId="188" xfId="47" applyFont="1" applyFill="1" applyBorder="1" applyAlignment="1" applyProtection="1">
      <alignment horizontal="center" vertical="center" shrinkToFit="1"/>
      <protection locked="0"/>
    </xf>
    <xf numFmtId="0" fontId="74" fillId="29" borderId="22" xfId="47" applyFont="1" applyFill="1" applyBorder="1" applyAlignment="1" applyProtection="1">
      <alignment horizontal="center" vertical="center" wrapText="1"/>
      <protection locked="0"/>
    </xf>
    <xf numFmtId="0" fontId="74" fillId="29" borderId="27" xfId="47" applyFont="1" applyFill="1" applyBorder="1" applyAlignment="1" applyProtection="1">
      <alignment horizontal="center" vertical="center" wrapText="1"/>
      <protection locked="0"/>
    </xf>
    <xf numFmtId="0" fontId="74" fillId="29" borderId="157" xfId="47" applyFont="1" applyFill="1" applyBorder="1" applyAlignment="1" applyProtection="1">
      <alignment horizontal="center" vertical="center" wrapText="1"/>
      <protection locked="0"/>
    </xf>
    <xf numFmtId="0" fontId="69" fillId="0" borderId="125" xfId="47" applyNumberFormat="1" applyFont="1" applyFill="1" applyBorder="1" applyAlignment="1">
      <alignment horizontal="center" vertical="center" wrapText="1"/>
    </xf>
    <xf numFmtId="0" fontId="69" fillId="0" borderId="124" xfId="47" applyNumberFormat="1" applyFont="1" applyFill="1" applyBorder="1" applyAlignment="1">
      <alignment horizontal="center" vertical="center" wrapText="1"/>
    </xf>
    <xf numFmtId="0" fontId="69" fillId="0" borderId="126" xfId="47" applyNumberFormat="1" applyFont="1" applyFill="1" applyBorder="1" applyAlignment="1">
      <alignment horizontal="center" vertical="center" wrapText="1"/>
    </xf>
    <xf numFmtId="0" fontId="74" fillId="0" borderId="172" xfId="47" applyFont="1" applyBorder="1" applyAlignment="1">
      <alignment horizontal="center" vertical="center" wrapText="1"/>
    </xf>
    <xf numFmtId="0" fontId="69" fillId="0" borderId="131" xfId="47" applyFont="1" applyBorder="1" applyAlignment="1">
      <alignment horizontal="center" vertical="center"/>
    </xf>
    <xf numFmtId="0" fontId="69" fillId="0" borderId="21" xfId="47" applyFont="1" applyBorder="1" applyAlignment="1">
      <alignment horizontal="center" vertical="center"/>
    </xf>
    <xf numFmtId="0" fontId="69" fillId="0" borderId="132" xfId="47" applyFont="1" applyBorder="1" applyAlignment="1">
      <alignment horizontal="center" vertical="center"/>
    </xf>
    <xf numFmtId="0" fontId="74" fillId="0" borderId="17" xfId="47" applyFont="1" applyBorder="1" applyAlignment="1">
      <alignment horizontal="center" vertical="center" wrapText="1"/>
    </xf>
    <xf numFmtId="0" fontId="69" fillId="0" borderId="131" xfId="47" applyFont="1" applyFill="1" applyBorder="1" applyAlignment="1">
      <alignment horizontal="center" vertical="center"/>
    </xf>
    <xf numFmtId="0" fontId="69" fillId="0" borderId="21" xfId="47" applyFont="1" applyFill="1" applyBorder="1" applyAlignment="1">
      <alignment horizontal="center" vertical="center"/>
    </xf>
    <xf numFmtId="0" fontId="69" fillId="0" borderId="132" xfId="47" applyFont="1" applyFill="1" applyBorder="1" applyAlignment="1">
      <alignment horizontal="center" vertical="center"/>
    </xf>
    <xf numFmtId="0" fontId="69" fillId="0" borderId="11" xfId="47" applyFont="1" applyBorder="1" applyAlignment="1">
      <alignment horizontal="center" vertical="center"/>
    </xf>
    <xf numFmtId="0" fontId="74" fillId="0" borderId="157" xfId="47" applyFont="1" applyBorder="1" applyAlignment="1">
      <alignment horizontal="center" vertical="center" wrapText="1"/>
    </xf>
    <xf numFmtId="0" fontId="68" fillId="0" borderId="0" xfId="47" applyFont="1" applyAlignment="1">
      <alignment horizontal="right" vertical="center"/>
    </xf>
    <xf numFmtId="0" fontId="68" fillId="0" borderId="0" xfId="47" applyFont="1" applyProtection="1">
      <alignment vertical="center"/>
    </xf>
    <xf numFmtId="0" fontId="68" fillId="0" borderId="0" xfId="47" applyFont="1" applyAlignment="1" applyProtection="1">
      <alignment horizontal="left" vertical="center"/>
    </xf>
    <xf numFmtId="0" fontId="76" fillId="0" borderId="0" xfId="47" applyFont="1">
      <alignment vertical="center"/>
    </xf>
    <xf numFmtId="0" fontId="76" fillId="0" borderId="0" xfId="47" applyFont="1" applyAlignment="1">
      <alignment horizontal="right" vertical="center"/>
    </xf>
    <xf numFmtId="0" fontId="71" fillId="0" borderId="0" xfId="47" applyFont="1" applyAlignment="1"/>
    <xf numFmtId="0" fontId="76" fillId="0" borderId="0" xfId="47" applyFont="1" applyBorder="1" applyAlignment="1">
      <alignment horizontal="center" vertical="center"/>
    </xf>
    <xf numFmtId="0" fontId="76" fillId="0" borderId="0" xfId="47" applyFont="1" applyBorder="1" applyAlignment="1">
      <alignment vertical="center"/>
    </xf>
    <xf numFmtId="0" fontId="77" fillId="0" borderId="0" xfId="47" applyFont="1" applyAlignment="1">
      <alignment horizontal="right" vertical="center"/>
    </xf>
    <xf numFmtId="0" fontId="76" fillId="0" borderId="0" xfId="47" applyFont="1" applyAlignment="1">
      <alignment horizontal="center" vertical="center"/>
    </xf>
    <xf numFmtId="0" fontId="76" fillId="0" borderId="0" xfId="47" applyFont="1" applyAlignment="1" applyProtection="1">
      <alignment horizontal="center" vertical="center"/>
    </xf>
    <xf numFmtId="0" fontId="76" fillId="0" borderId="0" xfId="47" applyFont="1" applyProtection="1">
      <alignment vertical="center"/>
    </xf>
    <xf numFmtId="0" fontId="76" fillId="0" borderId="0" xfId="47" applyFont="1" applyBorder="1" applyProtection="1">
      <alignment vertical="center"/>
    </xf>
    <xf numFmtId="0" fontId="76" fillId="0" borderId="0" xfId="47" applyFont="1" applyBorder="1" applyAlignment="1" applyProtection="1">
      <alignment vertical="center"/>
    </xf>
    <xf numFmtId="20" fontId="76" fillId="0" borderId="0" xfId="47" applyNumberFormat="1" applyFont="1" applyBorder="1" applyAlignment="1" applyProtection="1">
      <alignment vertical="center"/>
    </xf>
    <xf numFmtId="0" fontId="76" fillId="0" borderId="0" xfId="47" applyFont="1" applyBorder="1" applyAlignment="1" applyProtection="1">
      <alignment horizontal="center" vertical="center"/>
    </xf>
    <xf numFmtId="0" fontId="74" fillId="0" borderId="0" xfId="47" applyFont="1" applyBorder="1" applyAlignment="1" applyProtection="1">
      <alignment vertical="center"/>
    </xf>
    <xf numFmtId="20" fontId="74" fillId="0" borderId="0" xfId="47" applyNumberFormat="1" applyFont="1" applyBorder="1" applyAlignment="1" applyProtection="1">
      <alignment vertical="center"/>
    </xf>
    <xf numFmtId="0" fontId="74" fillId="0" borderId="0" xfId="47" applyFont="1" applyBorder="1" applyAlignment="1" applyProtection="1">
      <alignment horizontal="center" vertical="center"/>
    </xf>
    <xf numFmtId="0" fontId="74" fillId="0" borderId="0" xfId="47" applyFont="1" applyBorder="1" applyAlignment="1" applyProtection="1">
      <alignment horizontal="right" vertical="center"/>
    </xf>
    <xf numFmtId="0" fontId="74" fillId="0" borderId="0" xfId="47" applyFont="1" applyBorder="1" applyAlignment="1" applyProtection="1">
      <alignment horizontal="left" vertical="center"/>
    </xf>
    <xf numFmtId="0" fontId="74" fillId="0" borderId="0" xfId="47" applyNumberFormat="1" applyFont="1" applyBorder="1" applyAlignment="1" applyProtection="1">
      <alignment horizontal="center" vertical="center"/>
    </xf>
    <xf numFmtId="0" fontId="74" fillId="0" borderId="0" xfId="47" applyFont="1" applyBorder="1" applyProtection="1">
      <alignment vertical="center"/>
    </xf>
    <xf numFmtId="0" fontId="69" fillId="0" borderId="0" xfId="47" applyFont="1" applyBorder="1" applyAlignment="1" applyProtection="1">
      <alignment horizontal="left" vertical="center"/>
    </xf>
    <xf numFmtId="0" fontId="74" fillId="0" borderId="0" xfId="47" applyFont="1" applyBorder="1" applyAlignment="1">
      <alignment horizontal="center" vertical="center"/>
    </xf>
    <xf numFmtId="0" fontId="74" fillId="0" borderId="0" xfId="47" applyFont="1" applyBorder="1" applyAlignment="1">
      <alignment horizontal="left" vertical="center"/>
    </xf>
    <xf numFmtId="0" fontId="74" fillId="0" borderId="0" xfId="47" applyFont="1" applyBorder="1" applyAlignment="1">
      <alignment horizontal="right" vertical="center"/>
    </xf>
    <xf numFmtId="0" fontId="74" fillId="0" borderId="0" xfId="47" applyFont="1" applyAlignment="1" applyProtection="1">
      <alignment horizontal="right" vertical="center"/>
    </xf>
    <xf numFmtId="0" fontId="74" fillId="0" borderId="0" xfId="47" applyFont="1" applyAlignment="1" applyProtection="1">
      <alignment horizontal="center" vertical="center"/>
    </xf>
    <xf numFmtId="0" fontId="74" fillId="0" borderId="0" xfId="47" applyFont="1" applyProtection="1">
      <alignment vertical="center"/>
    </xf>
    <xf numFmtId="0" fontId="74" fillId="24" borderId="0" xfId="47" applyFont="1" applyFill="1" applyBorder="1" applyAlignment="1" applyProtection="1">
      <alignment vertical="center"/>
    </xf>
    <xf numFmtId="0" fontId="74" fillId="24" borderId="0" xfId="47" applyFont="1" applyFill="1" applyBorder="1" applyAlignment="1" applyProtection="1">
      <alignment horizontal="center" vertical="center"/>
    </xf>
    <xf numFmtId="0" fontId="68" fillId="0" borderId="0" xfId="47" applyFont="1" applyBorder="1" applyAlignment="1" applyProtection="1">
      <alignment vertical="center"/>
    </xf>
    <xf numFmtId="0" fontId="68" fillId="24" borderId="0" xfId="47" applyFont="1" applyFill="1" applyBorder="1" applyAlignment="1" applyProtection="1">
      <alignment vertical="center"/>
    </xf>
    <xf numFmtId="0" fontId="74" fillId="0" borderId="0" xfId="47" applyFont="1">
      <alignment vertical="center"/>
    </xf>
    <xf numFmtId="0" fontId="69" fillId="0" borderId="0" xfId="47" applyFont="1" applyAlignment="1"/>
    <xf numFmtId="0" fontId="74" fillId="0" borderId="0" xfId="47" applyFont="1" applyBorder="1" applyAlignment="1">
      <alignment vertical="center"/>
    </xf>
    <xf numFmtId="0" fontId="69" fillId="0" borderId="0" xfId="47" applyFont="1" applyAlignment="1">
      <alignment horizontal="right" vertical="center"/>
    </xf>
    <xf numFmtId="0" fontId="74" fillId="0" borderId="0" xfId="47" applyFont="1" applyAlignment="1">
      <alignment horizontal="center" vertical="center"/>
    </xf>
    <xf numFmtId="0" fontId="74" fillId="24" borderId="0" xfId="47" applyFont="1" applyFill="1" applyBorder="1" applyProtection="1">
      <alignment vertical="center"/>
    </xf>
    <xf numFmtId="20" fontId="74" fillId="24" borderId="0" xfId="47" applyNumberFormat="1" applyFont="1" applyFill="1" applyBorder="1" applyAlignment="1" applyProtection="1">
      <alignment vertical="center"/>
    </xf>
    <xf numFmtId="0" fontId="68" fillId="0" borderId="0" xfId="47" applyFont="1" applyBorder="1" applyAlignment="1" applyProtection="1">
      <alignment horizontal="left" vertical="center"/>
    </xf>
    <xf numFmtId="0" fontId="69" fillId="0" borderId="0" xfId="47" applyFont="1" applyAlignment="1">
      <alignment horizontal="left"/>
    </xf>
    <xf numFmtId="0" fontId="69" fillId="0" borderId="0" xfId="47" applyFont="1" applyProtection="1">
      <alignment vertical="center"/>
    </xf>
    <xf numFmtId="0" fontId="69" fillId="0" borderId="0" xfId="47" applyFont="1" applyAlignment="1" applyProtection="1">
      <alignment horizontal="center" vertical="center"/>
    </xf>
    <xf numFmtId="0" fontId="76" fillId="24" borderId="0" xfId="47" applyFont="1" applyFill="1" applyBorder="1" applyProtection="1">
      <alignment vertical="center"/>
    </xf>
    <xf numFmtId="0" fontId="74" fillId="0" borderId="0" xfId="47" applyFont="1" applyAlignment="1">
      <alignment horizontal="right" vertical="center"/>
    </xf>
    <xf numFmtId="1" fontId="74" fillId="24" borderId="0" xfId="47" applyNumberFormat="1" applyFont="1" applyFill="1" applyBorder="1" applyAlignment="1" applyProtection="1">
      <alignment vertical="center"/>
    </xf>
    <xf numFmtId="179" fontId="74" fillId="0" borderId="0" xfId="47" applyNumberFormat="1" applyFont="1" applyBorder="1" applyAlignment="1" applyProtection="1">
      <alignment vertical="center"/>
    </xf>
    <xf numFmtId="0" fontId="74" fillId="24" borderId="0" xfId="47" applyFont="1" applyFill="1" applyBorder="1" applyAlignment="1" applyProtection="1">
      <alignment horizontal="left" vertical="center"/>
    </xf>
    <xf numFmtId="179" fontId="74" fillId="24" borderId="0" xfId="47" applyNumberFormat="1" applyFont="1" applyFill="1" applyBorder="1" applyAlignment="1" applyProtection="1">
      <alignment vertical="center"/>
    </xf>
    <xf numFmtId="0" fontId="74" fillId="24" borderId="0" xfId="47" applyFont="1" applyFill="1" applyBorder="1" applyAlignment="1" applyProtection="1">
      <alignment horizontal="right" vertical="center"/>
    </xf>
    <xf numFmtId="0" fontId="74" fillId="24" borderId="0" xfId="47" applyFont="1" applyFill="1" applyBorder="1" applyAlignment="1">
      <alignment horizontal="center" vertical="center"/>
    </xf>
    <xf numFmtId="0" fontId="74" fillId="24" borderId="0" xfId="47" applyFont="1" applyFill="1" applyBorder="1" applyAlignment="1" applyProtection="1">
      <alignment vertical="center"/>
      <protection locked="0"/>
    </xf>
    <xf numFmtId="0" fontId="74" fillId="24" borderId="0" xfId="47" quotePrefix="1" applyFont="1" applyFill="1" applyBorder="1" applyAlignment="1">
      <alignment vertical="center"/>
    </xf>
    <xf numFmtId="0" fontId="76" fillId="0" borderId="0" xfId="47" applyFont="1" applyAlignment="1" applyProtection="1">
      <alignment horizontal="right" vertical="center"/>
    </xf>
    <xf numFmtId="0" fontId="76" fillId="0" borderId="0" xfId="47" applyFont="1" applyAlignment="1" applyProtection="1">
      <alignment horizontal="left" vertical="center"/>
    </xf>
    <xf numFmtId="0" fontId="76" fillId="24" borderId="0" xfId="47" applyFont="1" applyFill="1" applyProtection="1">
      <alignment vertical="center"/>
    </xf>
    <xf numFmtId="0" fontId="76" fillId="24" borderId="0" xfId="47" applyFont="1" applyFill="1" applyAlignment="1" applyProtection="1">
      <alignment horizontal="center" vertical="center"/>
    </xf>
    <xf numFmtId="0" fontId="76" fillId="24" borderId="0" xfId="47" applyFont="1" applyFill="1" applyAlignment="1" applyProtection="1">
      <alignment vertical="center"/>
    </xf>
    <xf numFmtId="0" fontId="77" fillId="0" borderId="0" xfId="47" applyFont="1" applyAlignment="1">
      <alignment horizontal="left" vertical="center"/>
    </xf>
    <xf numFmtId="0" fontId="76" fillId="0" borderId="0" xfId="47" applyFont="1" applyFill="1" applyAlignment="1">
      <alignment vertical="center"/>
    </xf>
    <xf numFmtId="0" fontId="76" fillId="0" borderId="0" xfId="47" applyFont="1" applyFill="1" applyAlignment="1">
      <alignment horizontal="right" vertical="center"/>
    </xf>
    <xf numFmtId="0" fontId="74" fillId="0" borderId="0" xfId="47" applyFont="1" applyAlignment="1">
      <alignment horizontal="left" vertical="center"/>
    </xf>
    <xf numFmtId="0" fontId="76" fillId="0" borderId="0" xfId="47" applyFont="1" applyAlignment="1">
      <alignment horizontal="left" vertical="center"/>
    </xf>
    <xf numFmtId="0" fontId="78" fillId="24" borderId="0" xfId="47" applyFont="1" applyFill="1" applyProtection="1">
      <alignment vertical="center"/>
    </xf>
    <xf numFmtId="0" fontId="78" fillId="24" borderId="0" xfId="47" applyFont="1" applyFill="1" applyAlignment="1" applyProtection="1">
      <alignment horizontal="center" vertical="center"/>
    </xf>
    <xf numFmtId="0" fontId="78" fillId="24" borderId="0" xfId="47" applyFont="1" applyFill="1" applyAlignment="1" applyProtection="1">
      <alignment horizontal="left" vertical="center"/>
    </xf>
    <xf numFmtId="0" fontId="78" fillId="24" borderId="0" xfId="47" applyFont="1" applyFill="1" applyAlignment="1" applyProtection="1">
      <alignment vertical="center"/>
    </xf>
    <xf numFmtId="0" fontId="79" fillId="24" borderId="0" xfId="47" applyFont="1" applyFill="1" applyAlignment="1" applyProtection="1">
      <alignment horizontal="left" vertical="center"/>
    </xf>
    <xf numFmtId="0" fontId="78" fillId="27" borderId="21" xfId="47" applyFont="1" applyFill="1" applyBorder="1" applyAlignment="1" applyProtection="1">
      <alignment horizontal="left" vertical="center"/>
      <protection locked="0"/>
    </xf>
    <xf numFmtId="0" fontId="78" fillId="27" borderId="21" xfId="47" applyFont="1" applyFill="1" applyBorder="1" applyAlignment="1" applyProtection="1">
      <alignment horizontal="center" vertical="center"/>
      <protection locked="0"/>
    </xf>
    <xf numFmtId="0" fontId="78" fillId="24" borderId="21" xfId="47" applyFont="1" applyFill="1" applyBorder="1" applyAlignment="1" applyProtection="1">
      <alignment horizontal="center" vertical="center"/>
    </xf>
    <xf numFmtId="20" fontId="78" fillId="24" borderId="21" xfId="47" applyNumberFormat="1" applyFont="1" applyFill="1" applyBorder="1" applyAlignment="1" applyProtection="1">
      <alignment horizontal="center" vertical="center"/>
    </xf>
    <xf numFmtId="0" fontId="78" fillId="24" borderId="21" xfId="47" applyNumberFormat="1" applyFont="1" applyFill="1" applyBorder="1" applyAlignment="1" applyProtection="1">
      <alignment horizontal="center" vertical="center"/>
    </xf>
    <xf numFmtId="177" fontId="78" fillId="24" borderId="21" xfId="47" applyNumberFormat="1" applyFont="1" applyFill="1" applyBorder="1" applyAlignment="1" applyProtection="1">
      <alignment horizontal="center" vertical="center"/>
    </xf>
    <xf numFmtId="20" fontId="78" fillId="27" borderId="21" xfId="47" applyNumberFormat="1" applyFont="1" applyFill="1" applyBorder="1" applyAlignment="1" applyProtection="1">
      <alignment horizontal="center" vertical="center"/>
      <protection locked="0"/>
    </xf>
    <xf numFmtId="0" fontId="78" fillId="24" borderId="21" xfId="57" applyNumberFormat="1" applyFont="1" applyFill="1" applyBorder="1" applyAlignment="1" applyProtection="1">
      <alignment horizontal="center" vertical="center"/>
    </xf>
    <xf numFmtId="0" fontId="80" fillId="24" borderId="0" xfId="47" applyFont="1" applyFill="1" applyAlignment="1" applyProtection="1">
      <alignment horizontal="left" vertical="center"/>
    </xf>
    <xf numFmtId="0" fontId="80" fillId="24" borderId="0" xfId="47" applyFont="1" applyFill="1" applyProtection="1">
      <alignment vertical="center"/>
    </xf>
    <xf numFmtId="0" fontId="81" fillId="24" borderId="0" xfId="47" applyFont="1" applyFill="1" applyAlignment="1" applyProtection="1">
      <alignment horizontal="left" vertical="center"/>
    </xf>
    <xf numFmtId="0" fontId="1" fillId="24" borderId="0" xfId="47" applyFill="1">
      <alignment vertical="center"/>
    </xf>
    <xf numFmtId="0" fontId="68" fillId="24" borderId="0" xfId="47" applyFont="1" applyFill="1" applyAlignment="1">
      <alignment vertical="center" wrapText="1"/>
    </xf>
    <xf numFmtId="0" fontId="69" fillId="24" borderId="0" xfId="47" applyFont="1" applyFill="1" applyAlignment="1">
      <alignment horizontal="justify" vertical="center" wrapText="1"/>
    </xf>
    <xf numFmtId="0" fontId="69" fillId="24" borderId="0" xfId="47" applyFont="1" applyFill="1" applyAlignment="1">
      <alignment vertical="center" wrapText="1"/>
    </xf>
    <xf numFmtId="0" fontId="69" fillId="24" borderId="0" xfId="47" applyFont="1" applyFill="1" applyAlignment="1"/>
    <xf numFmtId="0" fontId="69" fillId="24" borderId="0" xfId="47" applyFont="1" applyFill="1">
      <alignment vertical="center"/>
    </xf>
    <xf numFmtId="0" fontId="68" fillId="24" borderId="0" xfId="47" applyFont="1" applyFill="1" applyAlignment="1">
      <alignment horizontal="left" vertical="center"/>
    </xf>
    <xf numFmtId="0" fontId="68" fillId="24" borderId="0" xfId="47" applyFont="1" applyFill="1" applyAlignment="1">
      <alignment vertical="center"/>
    </xf>
    <xf numFmtId="0" fontId="68" fillId="24" borderId="0" xfId="47" applyFont="1" applyFill="1" applyBorder="1">
      <alignment vertical="center"/>
    </xf>
    <xf numFmtId="0" fontId="82" fillId="24" borderId="0" xfId="47" applyFont="1" applyFill="1" applyBorder="1" applyAlignment="1">
      <alignment vertical="center" shrinkToFit="1"/>
    </xf>
    <xf numFmtId="0" fontId="82" fillId="24" borderId="0" xfId="47" applyFont="1" applyFill="1" applyBorder="1" applyAlignment="1">
      <alignment vertical="center"/>
    </xf>
    <xf numFmtId="0" fontId="82" fillId="24" borderId="0" xfId="47" applyFont="1" applyFill="1" applyBorder="1">
      <alignment vertical="center"/>
    </xf>
    <xf numFmtId="0" fontId="71" fillId="24" borderId="0" xfId="47" applyFont="1" applyFill="1" applyAlignment="1">
      <alignment vertical="center"/>
    </xf>
    <xf numFmtId="0" fontId="82" fillId="24" borderId="0" xfId="47" applyFont="1" applyFill="1">
      <alignment vertical="center"/>
    </xf>
    <xf numFmtId="0" fontId="82" fillId="24" borderId="0" xfId="47" applyFont="1" applyFill="1" applyAlignment="1">
      <alignment horizontal="left" vertical="center"/>
    </xf>
    <xf numFmtId="0" fontId="68" fillId="24" borderId="21" xfId="47" applyFont="1" applyFill="1" applyBorder="1" applyAlignment="1">
      <alignment horizontal="left" vertical="center"/>
    </xf>
    <xf numFmtId="0" fontId="68" fillId="24" borderId="21" xfId="47" applyFont="1" applyFill="1" applyBorder="1" applyAlignment="1">
      <alignment horizontal="center" vertical="center"/>
    </xf>
    <xf numFmtId="0" fontId="68" fillId="24" borderId="0" xfId="47" applyFont="1" applyFill="1" applyBorder="1" applyAlignment="1">
      <alignment horizontal="left" vertical="center"/>
    </xf>
    <xf numFmtId="0" fontId="68" fillId="24" borderId="0" xfId="47" applyFont="1" applyFill="1" applyBorder="1" applyAlignment="1">
      <alignment horizontal="center" vertical="center"/>
    </xf>
    <xf numFmtId="0" fontId="77" fillId="24" borderId="0" xfId="47" applyFont="1" applyFill="1" applyAlignment="1">
      <alignment horizontal="left" vertical="center"/>
    </xf>
    <xf numFmtId="0" fontId="85" fillId="24" borderId="0" xfId="47" applyFont="1" applyFill="1" applyAlignment="1">
      <alignment horizontal="left" vertical="center"/>
    </xf>
    <xf numFmtId="0" fontId="68" fillId="29" borderId="21" xfId="47" applyFont="1" applyFill="1" applyBorder="1" applyAlignment="1">
      <alignment horizontal="left" vertical="center"/>
    </xf>
    <xf numFmtId="0" fontId="68" fillId="27" borderId="21" xfId="47" applyFont="1" applyFill="1" applyBorder="1" applyAlignment="1">
      <alignment horizontal="left" vertical="center"/>
    </xf>
    <xf numFmtId="0" fontId="86" fillId="24" borderId="0" xfId="47" applyFont="1" applyFill="1">
      <alignment vertical="center"/>
    </xf>
    <xf numFmtId="0" fontId="86" fillId="24" borderId="124" xfId="47" applyFont="1" applyFill="1" applyBorder="1">
      <alignment vertical="center"/>
    </xf>
    <xf numFmtId="0" fontId="86" fillId="24" borderId="125" xfId="47" applyFont="1" applyFill="1" applyBorder="1">
      <alignment vertical="center"/>
    </xf>
    <xf numFmtId="0" fontId="86" fillId="24" borderId="126" xfId="47" applyFont="1" applyFill="1" applyBorder="1">
      <alignment vertical="center"/>
    </xf>
    <xf numFmtId="0" fontId="86" fillId="24" borderId="131" xfId="47" applyFont="1" applyFill="1" applyBorder="1">
      <alignment vertical="center"/>
    </xf>
    <xf numFmtId="0" fontId="86" fillId="24" borderId="21" xfId="47" applyFont="1" applyFill="1" applyBorder="1">
      <alignment vertical="center"/>
    </xf>
    <xf numFmtId="0" fontId="87" fillId="24" borderId="132" xfId="47" applyFont="1" applyFill="1" applyBorder="1">
      <alignment vertical="center"/>
    </xf>
    <xf numFmtId="0" fontId="87" fillId="24" borderId="19" xfId="47" applyFont="1" applyFill="1" applyBorder="1">
      <alignment vertical="center"/>
    </xf>
    <xf numFmtId="0" fontId="87" fillId="24" borderId="21" xfId="47" applyFont="1" applyFill="1" applyBorder="1">
      <alignment vertical="center"/>
    </xf>
    <xf numFmtId="0" fontId="87" fillId="24" borderId="131" xfId="47" applyFont="1" applyFill="1" applyBorder="1">
      <alignment vertical="center"/>
    </xf>
    <xf numFmtId="0" fontId="86" fillId="24" borderId="134" xfId="47" applyFont="1" applyFill="1" applyBorder="1">
      <alignment vertical="center"/>
    </xf>
    <xf numFmtId="0" fontId="86" fillId="24" borderId="135" xfId="47" applyFont="1" applyFill="1" applyBorder="1">
      <alignment vertical="center"/>
    </xf>
    <xf numFmtId="0" fontId="87" fillId="24" borderId="200" xfId="47" applyFont="1" applyFill="1" applyBorder="1">
      <alignment vertical="center"/>
    </xf>
    <xf numFmtId="0" fontId="87" fillId="24" borderId="135" xfId="47" applyFont="1" applyFill="1" applyBorder="1">
      <alignment vertical="center"/>
    </xf>
    <xf numFmtId="0" fontId="87" fillId="24" borderId="137" xfId="47" applyFont="1" applyFill="1" applyBorder="1">
      <alignment vertical="center"/>
    </xf>
    <xf numFmtId="0" fontId="88" fillId="24" borderId="0" xfId="47" applyFont="1" applyFill="1" applyBorder="1">
      <alignment vertical="center"/>
    </xf>
    <xf numFmtId="0" fontId="86" fillId="24" borderId="206" xfId="47" applyFont="1" applyFill="1" applyBorder="1" applyAlignment="1">
      <alignment horizontal="center" vertical="center"/>
    </xf>
    <xf numFmtId="0" fontId="86" fillId="24" borderId="207" xfId="47" applyFont="1" applyFill="1" applyBorder="1" applyAlignment="1">
      <alignment horizontal="center" vertical="center"/>
    </xf>
    <xf numFmtId="0" fontId="87" fillId="24" borderId="55" xfId="47" applyFont="1" applyFill="1" applyBorder="1" applyAlignment="1">
      <alignment horizontal="center" vertical="center"/>
    </xf>
    <xf numFmtId="0" fontId="87" fillId="24" borderId="207" xfId="47" applyFont="1" applyFill="1" applyBorder="1" applyAlignment="1">
      <alignment horizontal="center" vertical="center"/>
    </xf>
    <xf numFmtId="0" fontId="87" fillId="24" borderId="208" xfId="47" applyFont="1" applyFill="1" applyBorder="1" applyAlignment="1">
      <alignment horizontal="center" vertical="center"/>
    </xf>
    <xf numFmtId="0" fontId="86" fillId="24" borderId="209" xfId="47" applyFont="1" applyFill="1" applyBorder="1" applyAlignment="1">
      <alignment horizontal="center" vertical="center"/>
    </xf>
    <xf numFmtId="0" fontId="74" fillId="24" borderId="0" xfId="47" applyFont="1" applyFill="1" applyBorder="1">
      <alignment vertical="center"/>
    </xf>
    <xf numFmtId="0" fontId="74" fillId="24" borderId="21" xfId="47" applyFont="1" applyFill="1" applyBorder="1" applyAlignment="1">
      <alignment vertical="center" shrinkToFit="1"/>
    </xf>
    <xf numFmtId="0" fontId="74" fillId="24" borderId="21" xfId="47" applyFont="1" applyFill="1" applyBorder="1">
      <alignment vertical="center"/>
    </xf>
    <xf numFmtId="0" fontId="74" fillId="24" borderId="21" xfId="47"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160" xfId="0" applyBorder="1" applyAlignment="1">
      <alignment vertical="center"/>
    </xf>
    <xf numFmtId="0" fontId="0" fillId="0" borderId="158" xfId="0" applyBorder="1" applyAlignment="1">
      <alignment vertical="center"/>
    </xf>
    <xf numFmtId="0" fontId="0" fillId="0" borderId="193" xfId="0" applyBorder="1" applyAlignment="1">
      <alignment vertical="center"/>
    </xf>
    <xf numFmtId="0" fontId="0" fillId="0" borderId="13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7"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27"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0" xfId="0" applyAlignment="1">
      <alignment horizontal="right" vertical="center"/>
    </xf>
    <xf numFmtId="0" fontId="47" fillId="24" borderId="13" xfId="43" applyFont="1" applyFill="1" applyBorder="1" applyAlignment="1">
      <alignment horizontal="center" vertical="center" textRotation="255" wrapText="1"/>
    </xf>
    <xf numFmtId="0" fontId="47" fillId="24" borderId="14" xfId="43" applyFont="1" applyFill="1" applyBorder="1" applyAlignment="1">
      <alignment horizontal="center" vertical="center" textRotation="255" wrapText="1"/>
    </xf>
    <xf numFmtId="0" fontId="47" fillId="24" borderId="15" xfId="43" applyFont="1" applyFill="1" applyBorder="1" applyAlignment="1">
      <alignment horizontal="center" vertical="center" textRotation="255" wrapText="1"/>
    </xf>
    <xf numFmtId="0" fontId="47" fillId="24" borderId="16" xfId="43" applyFont="1" applyFill="1" applyBorder="1" applyAlignment="1">
      <alignment horizontal="center" vertical="center" textRotation="255" wrapText="1"/>
    </xf>
    <xf numFmtId="0" fontId="47" fillId="24" borderId="0" xfId="43" applyFont="1" applyFill="1" applyBorder="1" applyAlignment="1">
      <alignment horizontal="center" vertical="center" textRotation="255" wrapText="1"/>
    </xf>
    <xf numFmtId="0" fontId="47" fillId="24" borderId="17" xfId="43" applyFont="1" applyFill="1" applyBorder="1" applyAlignment="1">
      <alignment horizontal="center" vertical="center" textRotation="255" wrapText="1"/>
    </xf>
    <xf numFmtId="0" fontId="47" fillId="24" borderId="20" xfId="43" applyFont="1" applyFill="1" applyBorder="1" applyAlignment="1">
      <alignment horizontal="center" vertical="center" textRotation="255" wrapText="1"/>
    </xf>
    <xf numFmtId="0" fontId="47" fillId="24" borderId="12" xfId="43" applyFont="1" applyFill="1" applyBorder="1" applyAlignment="1">
      <alignment horizontal="center" vertical="center" textRotation="255" wrapText="1"/>
    </xf>
    <xf numFmtId="0" fontId="47" fillId="24" borderId="18" xfId="43" applyFont="1" applyFill="1" applyBorder="1" applyAlignment="1">
      <alignment horizontal="center" vertical="center" textRotation="255" wrapText="1"/>
    </xf>
    <xf numFmtId="0" fontId="42" fillId="25" borderId="19" xfId="43" applyFont="1" applyFill="1" applyBorder="1" applyAlignment="1">
      <alignment horizontal="center" vertical="center"/>
    </xf>
    <xf numFmtId="0" fontId="42" fillId="25" borderId="11" xfId="43" applyFont="1" applyFill="1" applyBorder="1" applyAlignment="1">
      <alignment horizontal="center" vertical="center"/>
    </xf>
    <xf numFmtId="0" fontId="42" fillId="24" borderId="19" xfId="43"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11" xfId="43" applyFont="1" applyFill="1" applyBorder="1" applyAlignment="1">
      <alignment horizontal="center"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0" fontId="42" fillId="24" borderId="10" xfId="46" applyFont="1" applyFill="1" applyBorder="1" applyAlignment="1">
      <alignment horizontal="center" vertical="top" wrapText="1"/>
    </xf>
    <xf numFmtId="0" fontId="42" fillId="24" borderId="11" xfId="46" applyFont="1" applyFill="1" applyBorder="1" applyAlignment="1">
      <alignment horizontal="center" vertical="top" wrapText="1"/>
    </xf>
    <xf numFmtId="0" fontId="42" fillId="24" borderId="22" xfId="42" applyFont="1" applyFill="1" applyBorder="1" applyAlignment="1">
      <alignment horizontal="center" vertical="center" textRotation="255" wrapText="1"/>
    </xf>
    <xf numFmtId="0" fontId="42" fillId="24" borderId="28" xfId="42" applyFont="1" applyFill="1" applyBorder="1" applyAlignment="1">
      <alignment horizontal="center" vertical="center" textRotation="255" wrapText="1"/>
    </xf>
    <xf numFmtId="0" fontId="42" fillId="24" borderId="27" xfId="42" applyFont="1" applyFill="1" applyBorder="1" applyAlignment="1">
      <alignment horizontal="center" vertical="center" textRotation="255"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0"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9" xfId="43" applyFont="1" applyFill="1" applyBorder="1" applyAlignment="1">
      <alignment horizontal="center" vertical="center" wrapText="1"/>
    </xf>
    <xf numFmtId="0" fontId="45" fillId="24" borderId="10" xfId="43" applyFont="1" applyFill="1" applyBorder="1" applyAlignment="1">
      <alignment horizontal="center" vertical="center" wrapText="1"/>
    </xf>
    <xf numFmtId="0" fontId="45" fillId="24" borderId="11" xfId="43" applyFont="1" applyFill="1" applyBorder="1" applyAlignment="1">
      <alignment horizontal="center" vertical="center" wrapText="1"/>
    </xf>
    <xf numFmtId="0" fontId="42" fillId="24" borderId="13" xfId="43" applyFont="1" applyFill="1" applyBorder="1" applyAlignment="1">
      <alignment horizontal="center" vertical="center" textRotation="255" wrapText="1"/>
    </xf>
    <xf numFmtId="0" fontId="42" fillId="24" borderId="14" xfId="43" applyFont="1" applyFill="1" applyBorder="1" applyAlignment="1">
      <alignment horizontal="center" vertical="center" textRotation="255" wrapText="1"/>
    </xf>
    <xf numFmtId="0" fontId="42" fillId="24" borderId="15" xfId="43" applyFont="1" applyFill="1" applyBorder="1" applyAlignment="1">
      <alignment horizontal="center" vertical="center" textRotation="255" wrapText="1"/>
    </xf>
    <xf numFmtId="0" fontId="42" fillId="24" borderId="16" xfId="43" applyFont="1" applyFill="1" applyBorder="1" applyAlignment="1">
      <alignment horizontal="center" vertical="center" textRotation="255" wrapText="1"/>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20" xfId="43" applyFont="1" applyFill="1" applyBorder="1" applyAlignment="1">
      <alignment horizontal="center" vertical="center" textRotation="255" wrapText="1"/>
    </xf>
    <xf numFmtId="0" fontId="42" fillId="24" borderId="12" xfId="43" applyFont="1" applyFill="1" applyBorder="1" applyAlignment="1">
      <alignment horizontal="center" vertical="center" textRotation="255" wrapText="1"/>
    </xf>
    <xf numFmtId="0" fontId="42" fillId="24" borderId="18" xfId="43" applyFont="1" applyFill="1" applyBorder="1" applyAlignment="1">
      <alignment horizontal="center" vertical="center" textRotation="255" wrapText="1"/>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42" fillId="24" borderId="20" xfId="46" applyFont="1" applyFill="1" applyBorder="1" applyAlignment="1">
      <alignment horizontal="left" vertical="top" wrapText="1"/>
    </xf>
    <xf numFmtId="0" fontId="42" fillId="24" borderId="12" xfId="46" applyFont="1" applyFill="1" applyBorder="1" applyAlignment="1">
      <alignment horizontal="left" vertical="top" wrapText="1"/>
    </xf>
    <xf numFmtId="0" fontId="42" fillId="24" borderId="18" xfId="46" applyFont="1" applyFill="1" applyBorder="1" applyAlignment="1">
      <alignment horizontal="left" vertical="top"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2" fillId="24" borderId="15" xfId="43" applyFont="1" applyFill="1" applyBorder="1" applyAlignment="1">
      <alignment horizontal="center" vertical="center"/>
    </xf>
    <xf numFmtId="0" fontId="42" fillId="24" borderId="17" xfId="43" applyFont="1" applyFill="1" applyBorder="1" applyAlignment="1">
      <alignment horizontal="center" vertical="center"/>
    </xf>
    <xf numFmtId="0" fontId="42" fillId="24" borderId="18" xfId="43" applyFont="1" applyFill="1" applyBorder="1" applyAlignment="1">
      <alignment horizontal="center" vertical="center"/>
    </xf>
    <xf numFmtId="0" fontId="42" fillId="24" borderId="0" xfId="43" applyFont="1" applyFill="1" applyAlignment="1">
      <alignment horizontal="left" vertical="center" wrapText="1"/>
    </xf>
    <xf numFmtId="0" fontId="42" fillId="24" borderId="0" xfId="43" applyFont="1" applyFill="1" applyAlignment="1">
      <alignment horizontal="center" vertical="center"/>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31" fontId="42" fillId="24" borderId="14" xfId="43" applyNumberFormat="1"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13"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16" xfId="46" applyFont="1" applyFill="1" applyBorder="1" applyAlignment="1">
      <alignment horizontal="left" vertical="top" wrapText="1"/>
    </xf>
    <xf numFmtId="0" fontId="42" fillId="24" borderId="0" xfId="46" applyFont="1" applyFill="1" applyAlignment="1">
      <alignment horizontal="left" vertical="top" wrapText="1"/>
    </xf>
    <xf numFmtId="0" fontId="42" fillId="24" borderId="17" xfId="46" applyFont="1" applyFill="1" applyBorder="1" applyAlignment="1">
      <alignment horizontal="left" vertical="top"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20" xfId="43" applyFont="1" applyFill="1" applyBorder="1" applyAlignment="1">
      <alignment horizontal="left" vertical="center"/>
    </xf>
    <xf numFmtId="0" fontId="42" fillId="24" borderId="22" xfId="43" applyFont="1" applyFill="1" applyBorder="1" applyAlignment="1">
      <alignment horizontal="center" vertical="center" textRotation="255"/>
    </xf>
    <xf numFmtId="0" fontId="42" fillId="24" borderId="28" xfId="42" applyFont="1" applyFill="1" applyBorder="1" applyAlignment="1">
      <alignment horizontal="center" vertical="center" textRotation="255"/>
    </xf>
    <xf numFmtId="0" fontId="44" fillId="24" borderId="32" xfId="43" applyFont="1" applyFill="1" applyBorder="1" applyAlignment="1">
      <alignment horizontal="left" vertical="center" wrapText="1"/>
    </xf>
    <xf numFmtId="0" fontId="44" fillId="24" borderId="33" xfId="43" applyFont="1" applyFill="1" applyBorder="1" applyAlignment="1">
      <alignment horizontal="left" vertical="center" wrapText="1"/>
    </xf>
    <xf numFmtId="0" fontId="44" fillId="24" borderId="34" xfId="43" applyFont="1" applyFill="1" applyBorder="1" applyAlignment="1">
      <alignment horizontal="left" vertical="center" wrapText="1"/>
    </xf>
    <xf numFmtId="0" fontId="42" fillId="24" borderId="16" xfId="43"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50" fillId="24" borderId="92" xfId="53" applyFont="1" applyFill="1" applyBorder="1" applyAlignment="1">
      <alignment horizontal="center" vertical="center" wrapText="1"/>
    </xf>
    <xf numFmtId="0" fontId="50" fillId="24" borderId="56" xfId="53" applyFont="1" applyFill="1" applyBorder="1" applyAlignment="1">
      <alignment horizontal="center" vertical="center" wrapText="1"/>
    </xf>
    <xf numFmtId="0" fontId="50" fillId="24" borderId="98" xfId="53" applyFont="1" applyFill="1" applyBorder="1" applyAlignment="1">
      <alignment horizontal="center" vertical="center" wrapText="1"/>
    </xf>
    <xf numFmtId="0" fontId="50" fillId="24" borderId="41" xfId="53" applyFont="1" applyFill="1" applyBorder="1" applyAlignment="1">
      <alignment horizontal="left" vertical="center" wrapText="1"/>
    </xf>
    <xf numFmtId="0" fontId="50" fillId="24" borderId="42" xfId="53" applyFont="1" applyFill="1" applyBorder="1" applyAlignment="1">
      <alignment horizontal="left" vertical="center" wrapText="1"/>
    </xf>
    <xf numFmtId="0" fontId="50" fillId="24" borderId="43" xfId="53" applyFont="1" applyFill="1" applyBorder="1" applyAlignment="1">
      <alignment horizontal="left" vertical="center" wrapText="1"/>
    </xf>
    <xf numFmtId="0" fontId="35" fillId="24" borderId="0" xfId="53" applyFont="1" applyFill="1" applyAlignment="1">
      <alignment horizontal="justify" vertical="top" wrapText="1"/>
    </xf>
    <xf numFmtId="0" fontId="50" fillId="24" borderId="74"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84" xfId="53" applyFont="1" applyFill="1" applyBorder="1" applyAlignment="1">
      <alignment horizontal="center" vertical="center" wrapText="1"/>
    </xf>
    <xf numFmtId="49" fontId="50" fillId="24" borderId="19" xfId="53" applyNumberFormat="1" applyFont="1" applyFill="1" applyBorder="1" applyAlignment="1">
      <alignment horizontal="center"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39" xfId="53" applyNumberFormat="1" applyFont="1" applyFill="1" applyBorder="1" applyAlignment="1">
      <alignment horizontal="left" vertical="center" wrapText="1"/>
    </xf>
    <xf numFmtId="0" fontId="50" fillId="24" borderId="1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50" fillId="24" borderId="52" xfId="53" applyFont="1" applyFill="1" applyBorder="1" applyAlignment="1">
      <alignment horizontal="center" vertical="center" wrapText="1"/>
    </xf>
    <xf numFmtId="0" fontId="50" fillId="24" borderId="53" xfId="53" applyFont="1" applyFill="1" applyBorder="1" applyAlignment="1">
      <alignment horizontal="right" vertical="center" wrapText="1"/>
    </xf>
    <xf numFmtId="0" fontId="50" fillId="24" borderId="51" xfId="53" applyFont="1" applyFill="1" applyBorder="1" applyAlignment="1">
      <alignment horizontal="right" vertical="center" wrapText="1"/>
    </xf>
    <xf numFmtId="177" fontId="50" fillId="24" borderId="51" xfId="53" applyNumberFormat="1" applyFont="1" applyFill="1" applyBorder="1" applyAlignment="1">
      <alignment horizontal="center" vertical="center" wrapText="1"/>
    </xf>
    <xf numFmtId="0" fontId="35" fillId="26" borderId="35" xfId="53" applyFont="1" applyFill="1" applyBorder="1" applyAlignment="1">
      <alignment horizontal="center" vertical="center" textRotation="255" wrapText="1"/>
    </xf>
    <xf numFmtId="0" fontId="35" fillId="26" borderId="36" xfId="53" applyFont="1" applyFill="1" applyBorder="1" applyAlignment="1">
      <alignment horizontal="center" vertical="center" textRotation="255" wrapText="1"/>
    </xf>
    <xf numFmtId="0" fontId="50" fillId="26" borderId="60" xfId="53" applyFont="1" applyFill="1" applyBorder="1" applyAlignment="1">
      <alignment horizontal="left" vertical="center" wrapText="1"/>
    </xf>
    <xf numFmtId="0" fontId="50" fillId="26" borderId="62" xfId="53" applyFont="1" applyFill="1" applyBorder="1" applyAlignment="1">
      <alignment horizontal="left" vertical="center" wrapText="1"/>
    </xf>
    <xf numFmtId="0" fontId="50" fillId="24" borderId="19"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16" xfId="53" applyFont="1" applyFill="1" applyBorder="1" applyAlignment="1">
      <alignment horizontal="center" vertical="center" wrapText="1"/>
    </xf>
    <xf numFmtId="0" fontId="50" fillId="24" borderId="17"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82"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88" xfId="53" applyFont="1" applyFill="1" applyBorder="1" applyAlignment="1">
      <alignment horizontal="center" vertical="center"/>
    </xf>
    <xf numFmtId="0" fontId="35" fillId="24" borderId="82"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39" xfId="53" applyFont="1" applyFill="1" applyBorder="1" applyAlignment="1">
      <alignment horizontal="left" vertical="center"/>
    </xf>
    <xf numFmtId="0" fontId="50" fillId="24" borderId="13" xfId="53" applyFont="1" applyFill="1" applyBorder="1" applyAlignment="1">
      <alignment horizontal="left" vertical="center" wrapText="1"/>
    </xf>
    <xf numFmtId="0" fontId="50" fillId="24" borderId="14"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11" xfId="53" applyFont="1" applyFill="1" applyBorder="1" applyAlignment="1">
      <alignment horizontal="left" vertical="center" wrapText="1"/>
    </xf>
    <xf numFmtId="0" fontId="50" fillId="24" borderId="91" xfId="53" applyFont="1" applyFill="1" applyBorder="1" applyAlignment="1">
      <alignment horizontal="center" vertical="center" wrapText="1"/>
    </xf>
    <xf numFmtId="0" fontId="50" fillId="24" borderId="70" xfId="53" applyFont="1" applyFill="1" applyBorder="1" applyAlignment="1">
      <alignment horizontal="center" vertical="center" wrapText="1"/>
    </xf>
    <xf numFmtId="0" fontId="50" fillId="24" borderId="66"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80"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86" xfId="53" applyFont="1" applyFill="1" applyBorder="1" applyAlignment="1">
      <alignment horizontal="center" vertical="center" wrapText="1"/>
    </xf>
    <xf numFmtId="0" fontId="50" fillId="24" borderId="100" xfId="53" applyFont="1" applyFill="1" applyBorder="1" applyAlignment="1">
      <alignment horizontal="center" vertical="center"/>
    </xf>
    <xf numFmtId="0" fontId="50" fillId="24" borderId="68" xfId="53" applyFont="1" applyFill="1" applyBorder="1" applyAlignment="1">
      <alignment horizontal="center" vertical="center"/>
    </xf>
    <xf numFmtId="0" fontId="35" fillId="24" borderId="82"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center" vertical="center"/>
    </xf>
    <xf numFmtId="0" fontId="35" fillId="24" borderId="39" xfId="53" applyFont="1" applyFill="1" applyBorder="1" applyAlignment="1">
      <alignment horizontal="center" vertical="center"/>
    </xf>
    <xf numFmtId="0" fontId="50" fillId="24" borderId="67" xfId="53" applyFont="1" applyFill="1" applyBorder="1" applyAlignment="1">
      <alignment horizontal="center" vertical="center"/>
    </xf>
    <xf numFmtId="0" fontId="50" fillId="24" borderId="101" xfId="53" applyFont="1" applyFill="1" applyBorder="1" applyAlignment="1">
      <alignment horizontal="center" vertical="center"/>
    </xf>
    <xf numFmtId="0" fontId="50" fillId="24" borderId="53" xfId="53" applyFont="1" applyFill="1" applyBorder="1" applyAlignment="1">
      <alignment horizontal="center" vertical="center" wrapText="1"/>
    </xf>
    <xf numFmtId="0" fontId="50" fillId="26" borderId="48" xfId="53" applyFont="1" applyFill="1" applyBorder="1" applyAlignment="1">
      <alignment horizontal="left" vertical="center" wrapText="1"/>
    </xf>
    <xf numFmtId="0" fontId="50" fillId="26" borderId="10" xfId="53" applyFont="1" applyFill="1" applyBorder="1" applyAlignment="1">
      <alignment horizontal="left" vertical="center" wrapText="1"/>
    </xf>
    <xf numFmtId="0" fontId="50" fillId="26" borderId="39" xfId="53" applyFont="1" applyFill="1" applyBorder="1" applyAlignment="1">
      <alignment horizontal="left" vertical="center" wrapText="1"/>
    </xf>
    <xf numFmtId="0" fontId="54" fillId="24" borderId="50" xfId="53" applyFont="1" applyFill="1" applyBorder="1" applyAlignment="1">
      <alignment horizontal="center" vertical="center" wrapText="1"/>
    </xf>
    <xf numFmtId="0" fontId="54" fillId="24" borderId="51" xfId="53" applyFont="1" applyFill="1" applyBorder="1" applyAlignment="1">
      <alignment horizontal="center" vertical="center" wrapText="1"/>
    </xf>
    <xf numFmtId="0" fontId="54" fillId="24" borderId="52" xfId="53" applyFont="1" applyFill="1" applyBorder="1" applyAlignment="1">
      <alignment horizontal="center" vertical="center" wrapText="1"/>
    </xf>
    <xf numFmtId="0" fontId="54" fillId="24" borderId="53" xfId="53" applyFont="1" applyFill="1" applyBorder="1" applyAlignment="1">
      <alignment horizontal="center" vertical="center" wrapText="1"/>
    </xf>
    <xf numFmtId="0" fontId="50" fillId="24" borderId="87" xfId="53" applyFont="1" applyFill="1" applyBorder="1" applyAlignment="1">
      <alignment horizontal="center" vertical="center" wrapText="1"/>
    </xf>
    <xf numFmtId="0" fontId="56" fillId="24" borderId="71" xfId="46" applyFont="1" applyFill="1" applyBorder="1" applyAlignment="1">
      <alignment horizontal="left" vertical="center" wrapText="1"/>
    </xf>
    <xf numFmtId="0" fontId="56" fillId="24" borderId="0" xfId="46" applyFont="1" applyFill="1" applyAlignment="1">
      <alignment horizontal="left" vertical="center" wrapText="1"/>
    </xf>
    <xf numFmtId="0" fontId="56" fillId="24" borderId="102" xfId="46" applyFont="1" applyFill="1" applyBorder="1" applyAlignment="1">
      <alignment horizontal="left" vertical="center" wrapText="1"/>
    </xf>
    <xf numFmtId="0" fontId="50" fillId="24" borderId="71"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73" xfId="53" applyFont="1" applyFill="1" applyBorder="1" applyAlignment="1">
      <alignment horizontal="left" vertical="center" wrapText="1"/>
    </xf>
    <xf numFmtId="0" fontId="50" fillId="24" borderId="81" xfId="53" applyFont="1" applyFill="1" applyBorder="1" applyAlignment="1">
      <alignment horizontal="left" vertical="center" wrapText="1"/>
    </xf>
    <xf numFmtId="0" fontId="50" fillId="24" borderId="69" xfId="53" applyFont="1" applyFill="1" applyBorder="1" applyAlignment="1">
      <alignment horizontal="center" vertical="center" wrapText="1"/>
    </xf>
    <xf numFmtId="0" fontId="50" fillId="24" borderId="85"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77" xfId="53" applyFont="1" applyFill="1" applyBorder="1" applyAlignment="1">
      <alignment horizontal="center" vertical="center" wrapText="1"/>
    </xf>
    <xf numFmtId="49" fontId="50" fillId="24" borderId="64" xfId="53" applyNumberFormat="1" applyFont="1" applyFill="1" applyBorder="1" applyAlignment="1">
      <alignment horizontal="left" vertical="center" wrapText="1"/>
    </xf>
    <xf numFmtId="49" fontId="50" fillId="24" borderId="65" xfId="53" applyNumberFormat="1" applyFont="1" applyFill="1" applyBorder="1" applyAlignment="1">
      <alignment horizontal="left" vertical="center" wrapText="1"/>
    </xf>
    <xf numFmtId="49" fontId="50" fillId="24" borderId="11" xfId="53" applyNumberFormat="1" applyFont="1" applyFill="1" applyBorder="1" applyAlignment="1">
      <alignment horizontal="center" vertical="center" wrapText="1"/>
    </xf>
    <xf numFmtId="0" fontId="50" fillId="24" borderId="55" xfId="53" applyFont="1" applyFill="1" applyBorder="1" applyAlignment="1">
      <alignment horizontal="left" vertical="center" wrapText="1"/>
    </xf>
    <xf numFmtId="0" fontId="50" fillId="24" borderId="56" xfId="53" applyFont="1" applyFill="1" applyBorder="1" applyAlignment="1">
      <alignment horizontal="left" vertical="center" wrapText="1"/>
    </xf>
    <xf numFmtId="0" fontId="50" fillId="24" borderId="57" xfId="53" applyFont="1" applyFill="1" applyBorder="1" applyAlignment="1">
      <alignment horizontal="left" vertical="center" wrapText="1"/>
    </xf>
    <xf numFmtId="0" fontId="49" fillId="24" borderId="0" xfId="53" applyFont="1" applyFill="1" applyAlignment="1">
      <alignment horizontal="left" vertical="top" wrapText="1"/>
    </xf>
    <xf numFmtId="0" fontId="50" fillId="24" borderId="58" xfId="53" applyFont="1" applyFill="1" applyBorder="1" applyAlignment="1">
      <alignment horizontal="center" vertical="center" textRotation="255" wrapText="1"/>
    </xf>
    <xf numFmtId="0" fontId="50" fillId="24" borderId="63" xfId="53" applyFont="1" applyFill="1" applyBorder="1" applyAlignment="1">
      <alignment horizontal="center" vertical="center" textRotation="255" wrapText="1"/>
    </xf>
    <xf numFmtId="0" fontId="50" fillId="24" borderId="59"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61" xfId="53" applyFont="1" applyFill="1" applyBorder="1" applyAlignment="1">
      <alignment horizontal="center" vertical="center" wrapText="1"/>
    </xf>
    <xf numFmtId="0" fontId="50" fillId="24" borderId="60" xfId="53" applyFont="1" applyFill="1" applyBorder="1" applyAlignment="1">
      <alignment horizontal="left" vertical="center" wrapText="1"/>
    </xf>
    <xf numFmtId="0" fontId="50" fillId="24" borderId="62" xfId="53" applyFont="1" applyFill="1" applyBorder="1" applyAlignment="1">
      <alignment horizontal="left" vertical="center" wrapText="1"/>
    </xf>
    <xf numFmtId="0" fontId="50" fillId="24" borderId="65" xfId="53" applyFont="1" applyFill="1" applyBorder="1" applyAlignment="1">
      <alignment horizontal="center" vertical="center" wrapText="1"/>
    </xf>
    <xf numFmtId="0" fontId="50" fillId="24" borderId="65" xfId="53" applyFont="1" applyFill="1" applyBorder="1" applyAlignment="1">
      <alignment horizontal="left" vertical="center" wrapText="1"/>
    </xf>
    <xf numFmtId="0" fontId="50" fillId="24" borderId="78" xfId="53" applyFont="1" applyFill="1" applyBorder="1" applyAlignment="1">
      <alignment horizontal="left" vertical="center" wrapText="1"/>
    </xf>
    <xf numFmtId="0" fontId="50" fillId="24" borderId="71" xfId="53" applyFont="1" applyFill="1" applyBorder="1" applyAlignment="1">
      <alignment horizontal="center" vertical="center" wrapText="1"/>
    </xf>
    <xf numFmtId="0" fontId="50" fillId="24" borderId="72" xfId="53" applyFont="1" applyFill="1" applyBorder="1" applyAlignment="1">
      <alignment horizontal="center" vertical="center" wrapText="1"/>
    </xf>
    <xf numFmtId="0" fontId="50" fillId="24" borderId="73" xfId="53" applyFont="1" applyFill="1" applyBorder="1" applyAlignment="1">
      <alignment horizontal="center" vertical="center" wrapText="1"/>
    </xf>
    <xf numFmtId="0" fontId="50" fillId="24" borderId="76" xfId="53" applyFont="1" applyFill="1" applyBorder="1" applyAlignment="1">
      <alignment horizontal="center" vertical="center" wrapText="1"/>
    </xf>
    <xf numFmtId="49" fontId="50" fillId="24" borderId="83" xfId="53" applyNumberFormat="1" applyFont="1" applyFill="1" applyBorder="1" applyAlignment="1">
      <alignment horizontal="left" vertical="center" wrapText="1"/>
    </xf>
    <xf numFmtId="49" fontId="50" fillId="24" borderId="78" xfId="53" applyNumberFormat="1" applyFont="1" applyFill="1" applyBorder="1" applyAlignment="1">
      <alignment horizontal="left" vertical="center" wrapText="1"/>
    </xf>
    <xf numFmtId="49" fontId="50" fillId="24" borderId="72" xfId="53" applyNumberFormat="1" applyFont="1" applyFill="1" applyBorder="1" applyAlignment="1">
      <alignment horizontal="left" vertical="center" wrapText="1"/>
    </xf>
    <xf numFmtId="49" fontId="50" fillId="24" borderId="73" xfId="53" applyNumberFormat="1" applyFont="1" applyFill="1" applyBorder="1" applyAlignment="1">
      <alignment horizontal="left" vertical="center" wrapText="1"/>
    </xf>
    <xf numFmtId="49" fontId="50" fillId="24" borderId="81" xfId="53" applyNumberFormat="1" applyFont="1" applyFill="1" applyBorder="1" applyAlignment="1">
      <alignment horizontal="left" vertical="center" wrapText="1"/>
    </xf>
    <xf numFmtId="0" fontId="50" fillId="26" borderId="73" xfId="53" applyFont="1" applyFill="1" applyBorder="1" applyAlignment="1">
      <alignment horizontal="left" vertical="center" wrapText="1"/>
    </xf>
    <xf numFmtId="0" fontId="50" fillId="26" borderId="81" xfId="53" applyFont="1" applyFill="1" applyBorder="1" applyAlignment="1">
      <alignment horizontal="left" vertical="center" wrapText="1"/>
    </xf>
    <xf numFmtId="0" fontId="50" fillId="24" borderId="78" xfId="53" applyFont="1" applyFill="1" applyBorder="1" applyAlignment="1">
      <alignment horizontal="center" vertical="center" wrapText="1"/>
    </xf>
    <xf numFmtId="0" fontId="50" fillId="26" borderId="35" xfId="53" applyFont="1" applyFill="1" applyBorder="1" applyAlignment="1">
      <alignment horizontal="center" vertical="center" textRotation="255" wrapText="1"/>
    </xf>
    <xf numFmtId="0" fontId="50" fillId="26" borderId="36" xfId="53" applyFont="1" applyFill="1" applyBorder="1" applyAlignment="1">
      <alignment horizontal="center" vertical="center" textRotation="255" wrapText="1"/>
    </xf>
    <xf numFmtId="0" fontId="50" fillId="24" borderId="89" xfId="53" applyFont="1" applyFill="1" applyBorder="1" applyAlignment="1">
      <alignment horizontal="center" vertical="center" wrapText="1"/>
    </xf>
    <xf numFmtId="0" fontId="50" fillId="26" borderId="97" xfId="53" applyFont="1" applyFill="1" applyBorder="1" applyAlignment="1">
      <alignment horizontal="left" vertical="center" wrapText="1"/>
    </xf>
    <xf numFmtId="0" fontId="50" fillId="26" borderId="93" xfId="53" applyFont="1" applyFill="1" applyBorder="1" applyAlignment="1">
      <alignment horizontal="left" vertical="center" wrapText="1"/>
    </xf>
    <xf numFmtId="0" fontId="50" fillId="26" borderId="40" xfId="53" applyFont="1" applyFill="1" applyBorder="1" applyAlignment="1">
      <alignment horizontal="center" vertical="center" textRotation="255" wrapText="1"/>
    </xf>
    <xf numFmtId="0" fontId="55" fillId="24" borderId="51" xfId="53" applyFont="1" applyFill="1" applyBorder="1" applyAlignment="1">
      <alignment horizontal="center" vertical="center"/>
    </xf>
    <xf numFmtId="0" fontId="55" fillId="24" borderId="54" xfId="53" applyFont="1" applyFill="1" applyBorder="1" applyAlignment="1">
      <alignment horizontal="center" vertical="center"/>
    </xf>
    <xf numFmtId="0" fontId="50" fillId="24" borderId="37" xfId="53" applyFont="1" applyFill="1" applyBorder="1" applyAlignment="1">
      <alignment horizontal="left" vertical="center" wrapText="1"/>
    </xf>
    <xf numFmtId="0" fontId="50" fillId="24" borderId="64" xfId="53" applyFont="1" applyFill="1" applyBorder="1" applyAlignment="1">
      <alignment horizontal="center" vertical="center" shrinkToFit="1"/>
    </xf>
    <xf numFmtId="0" fontId="50" fillId="24" borderId="65" xfId="53" applyFont="1" applyFill="1" applyBorder="1" applyAlignment="1">
      <alignment horizontal="center" vertical="center" shrinkToFit="1"/>
    </xf>
    <xf numFmtId="0" fontId="50" fillId="24" borderId="77" xfId="53" applyFont="1" applyFill="1" applyBorder="1" applyAlignment="1">
      <alignment horizontal="center" vertical="center" shrinkToFit="1"/>
    </xf>
    <xf numFmtId="176" fontId="50" fillId="24" borderId="65" xfId="53" applyNumberFormat="1" applyFont="1" applyFill="1" applyBorder="1" applyAlignment="1">
      <alignment horizontal="left" vertical="center" wrapText="1" indent="1"/>
    </xf>
    <xf numFmtId="176" fontId="50" fillId="24" borderId="77" xfId="53" applyNumberFormat="1" applyFont="1" applyFill="1" applyBorder="1" applyAlignment="1">
      <alignment horizontal="left" vertical="center" wrapText="1" indent="1"/>
    </xf>
    <xf numFmtId="0" fontId="50" fillId="24" borderId="83" xfId="53" applyFont="1" applyFill="1" applyBorder="1" applyAlignment="1">
      <alignment horizontal="left" vertical="center" wrapText="1"/>
    </xf>
    <xf numFmtId="0" fontId="50" fillId="24" borderId="70" xfId="53" applyFont="1" applyFill="1" applyBorder="1" applyAlignment="1">
      <alignment horizontal="left" vertical="center" wrapText="1"/>
    </xf>
    <xf numFmtId="0" fontId="50" fillId="24" borderId="69" xfId="53" applyFont="1" applyFill="1" applyBorder="1" applyAlignment="1">
      <alignment horizontal="left" vertical="center" wrapText="1"/>
    </xf>
    <xf numFmtId="0" fontId="50" fillId="24" borderId="83" xfId="53" applyFont="1" applyFill="1" applyBorder="1" applyAlignment="1">
      <alignment horizontal="center" vertical="center" wrapText="1"/>
    </xf>
    <xf numFmtId="0" fontId="50" fillId="24" borderId="90" xfId="53" applyFont="1" applyFill="1" applyBorder="1" applyAlignment="1">
      <alignment horizontal="center" vertical="center" wrapText="1"/>
    </xf>
    <xf numFmtId="0" fontId="50" fillId="24" borderId="90" xfId="53" applyFont="1" applyFill="1" applyBorder="1" applyAlignment="1">
      <alignment horizontal="left" vertical="center" wrapText="1"/>
    </xf>
    <xf numFmtId="0" fontId="50" fillId="24" borderId="21" xfId="53" applyFont="1" applyFill="1" applyBorder="1" applyAlignment="1">
      <alignment horizontal="center" vertical="center" shrinkToFit="1"/>
    </xf>
    <xf numFmtId="0" fontId="50" fillId="24" borderId="79" xfId="53" applyFont="1" applyFill="1" applyBorder="1" applyAlignment="1">
      <alignment horizontal="center" vertical="center" textRotation="255" wrapText="1"/>
    </xf>
    <xf numFmtId="0" fontId="50" fillId="24" borderId="77" xfId="53" applyFont="1" applyFill="1" applyBorder="1" applyAlignment="1">
      <alignment horizontal="left" vertical="center" wrapText="1"/>
    </xf>
    <xf numFmtId="0" fontId="50" fillId="24" borderId="96" xfId="53" applyFont="1" applyFill="1" applyBorder="1" applyAlignment="1">
      <alignment horizontal="center" vertical="center" wrapText="1"/>
    </xf>
    <xf numFmtId="0" fontId="51" fillId="24" borderId="70" xfId="53" applyFont="1" applyFill="1" applyBorder="1" applyAlignment="1">
      <alignment horizontal="center" vertical="center" wrapText="1"/>
    </xf>
    <xf numFmtId="0" fontId="57" fillId="24" borderId="70" xfId="53" applyFont="1" applyFill="1" applyBorder="1" applyAlignment="1">
      <alignment horizontal="left" vertical="center" wrapText="1"/>
    </xf>
    <xf numFmtId="0" fontId="57" fillId="24" borderId="87" xfId="53" applyFont="1" applyFill="1" applyBorder="1" applyAlignment="1">
      <alignment horizontal="left" vertical="center" wrapText="1"/>
    </xf>
    <xf numFmtId="0" fontId="50" fillId="24" borderId="106" xfId="53" applyFont="1" applyFill="1" applyBorder="1" applyAlignment="1">
      <alignment horizontal="left" vertical="center"/>
    </xf>
    <xf numFmtId="0" fontId="50" fillId="24" borderId="107" xfId="53" applyFont="1" applyFill="1" applyBorder="1" applyAlignment="1">
      <alignment horizontal="left" vertical="center"/>
    </xf>
    <xf numFmtId="0" fontId="50" fillId="24" borderId="44" xfId="53" applyFont="1" applyFill="1" applyBorder="1" applyAlignment="1">
      <alignment horizontal="left" vertical="center"/>
    </xf>
    <xf numFmtId="0" fontId="50" fillId="24" borderId="108" xfId="53" applyFont="1" applyFill="1" applyBorder="1" applyAlignment="1">
      <alignment horizontal="left" vertical="center"/>
    </xf>
    <xf numFmtId="0" fontId="50" fillId="24" borderId="109" xfId="53" applyFont="1" applyFill="1" applyBorder="1" applyAlignment="1">
      <alignment horizontal="left" vertical="center" wrapText="1"/>
    </xf>
    <xf numFmtId="0" fontId="50" fillId="24" borderId="110" xfId="53" applyFont="1" applyFill="1" applyBorder="1" applyAlignment="1">
      <alignment horizontal="left" vertical="center" wrapText="1"/>
    </xf>
    <xf numFmtId="0" fontId="50" fillId="24" borderId="111" xfId="53" applyFont="1" applyFill="1" applyBorder="1" applyAlignment="1">
      <alignment horizontal="left" vertical="center" wrapText="1"/>
    </xf>
    <xf numFmtId="0" fontId="50" fillId="24" borderId="72" xfId="53" applyFont="1" applyFill="1" applyBorder="1" applyAlignment="1">
      <alignment horizontal="left" vertical="center" wrapText="1"/>
    </xf>
    <xf numFmtId="0" fontId="50" fillId="24" borderId="0" xfId="53" applyFont="1" applyFill="1" applyBorder="1" applyAlignment="1">
      <alignment horizontal="left" vertical="center" wrapText="1"/>
    </xf>
    <xf numFmtId="0" fontId="50" fillId="24" borderId="104" xfId="53" applyFont="1" applyFill="1" applyBorder="1" applyAlignment="1">
      <alignment horizontal="left" vertical="center" wrapText="1"/>
    </xf>
    <xf numFmtId="49" fontId="50" fillId="24" borderId="99" xfId="53" applyNumberFormat="1" applyFont="1" applyFill="1" applyBorder="1" applyAlignment="1">
      <alignment horizontal="left" vertical="center" wrapText="1"/>
    </xf>
    <xf numFmtId="49" fontId="50" fillId="24" borderId="104" xfId="53" applyNumberFormat="1" applyFont="1" applyFill="1" applyBorder="1" applyAlignment="1">
      <alignment horizontal="left" vertical="center" wrapText="1"/>
    </xf>
    <xf numFmtId="0" fontId="49" fillId="24" borderId="0" xfId="53" applyFont="1" applyFill="1" applyAlignment="1">
      <alignment horizontal="left" vertical="top"/>
    </xf>
    <xf numFmtId="0" fontId="50" fillId="24" borderId="64" xfId="53" applyFont="1" applyFill="1" applyBorder="1" applyAlignment="1">
      <alignment horizontal="left" vertical="center" wrapText="1"/>
    </xf>
    <xf numFmtId="0" fontId="50" fillId="24" borderId="99" xfId="53" applyFont="1" applyFill="1" applyBorder="1" applyAlignment="1">
      <alignment horizontal="left" vertical="center" wrapText="1"/>
    </xf>
    <xf numFmtId="0" fontId="50" fillId="24" borderId="0" xfId="53" applyFont="1" applyFill="1" applyBorder="1" applyAlignment="1">
      <alignment horizontal="center" vertical="center" wrapText="1"/>
    </xf>
    <xf numFmtId="0" fontId="50" fillId="24" borderId="103" xfId="53" applyFont="1" applyFill="1" applyBorder="1" applyAlignment="1">
      <alignment horizontal="center" vertical="center" wrapText="1"/>
    </xf>
    <xf numFmtId="0" fontId="56" fillId="24" borderId="0" xfId="46" applyFont="1" applyFill="1" applyBorder="1" applyAlignment="1">
      <alignment horizontal="left" vertical="center" wrapText="1"/>
    </xf>
    <xf numFmtId="0" fontId="50" fillId="24" borderId="116" xfId="53" applyFont="1" applyFill="1" applyBorder="1" applyAlignment="1">
      <alignment horizontal="center" vertical="center"/>
    </xf>
    <xf numFmtId="0" fontId="50" fillId="24" borderId="117" xfId="53" applyFont="1" applyFill="1" applyBorder="1" applyAlignment="1">
      <alignment horizontal="center" vertical="center"/>
    </xf>
    <xf numFmtId="0" fontId="53" fillId="24" borderId="116" xfId="53" applyFont="1" applyFill="1" applyBorder="1" applyAlignment="1">
      <alignment horizontal="left" vertical="top"/>
    </xf>
    <xf numFmtId="0" fontId="53" fillId="24" borderId="117" xfId="53" applyFont="1" applyFill="1" applyBorder="1" applyAlignment="1">
      <alignment horizontal="left" vertical="top"/>
    </xf>
    <xf numFmtId="0" fontId="53" fillId="24" borderId="118" xfId="53" applyFont="1" applyFill="1" applyBorder="1" applyAlignment="1">
      <alignment horizontal="left" vertical="top"/>
    </xf>
    <xf numFmtId="0" fontId="50" fillId="24" borderId="115" xfId="53" applyFont="1" applyFill="1" applyBorder="1" applyAlignment="1">
      <alignment horizontal="center" vertical="center" textRotation="255" wrapText="1"/>
    </xf>
    <xf numFmtId="0" fontId="50" fillId="24" borderId="119" xfId="53" applyFont="1" applyFill="1" applyBorder="1" applyAlignment="1">
      <alignment horizontal="center" vertical="center" textRotation="255" wrapText="1"/>
    </xf>
    <xf numFmtId="0" fontId="50" fillId="24" borderId="120" xfId="53" applyFont="1" applyFill="1" applyBorder="1" applyAlignment="1">
      <alignment horizontal="center" vertical="center" textRotation="255" wrapText="1"/>
    </xf>
    <xf numFmtId="0" fontId="33" fillId="24" borderId="74" xfId="53" applyFont="1" applyFill="1" applyBorder="1" applyAlignment="1">
      <alignment horizontal="center" vertical="center" wrapText="1"/>
    </xf>
    <xf numFmtId="0" fontId="33" fillId="24" borderId="75" xfId="53" applyFont="1" applyFill="1" applyBorder="1" applyAlignment="1">
      <alignment horizontal="center" vertical="center" wrapText="1"/>
    </xf>
    <xf numFmtId="0" fontId="33" fillId="24" borderId="84" xfId="53" applyFont="1" applyFill="1" applyBorder="1" applyAlignment="1">
      <alignment horizontal="center"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49" fontId="33" fillId="24" borderId="39" xfId="53" applyNumberFormat="1" applyFont="1" applyFill="1" applyBorder="1" applyAlignment="1">
      <alignment horizontal="left" vertical="center" wrapText="1"/>
    </xf>
    <xf numFmtId="0" fontId="33" fillId="24" borderId="94" xfId="53" applyFont="1" applyFill="1" applyBorder="1" applyAlignment="1">
      <alignment horizontal="center" vertical="center" wrapText="1"/>
    </xf>
    <xf numFmtId="0" fontId="33" fillId="24" borderId="95" xfId="53" applyFont="1" applyFill="1" applyBorder="1" applyAlignment="1">
      <alignment horizontal="center" vertical="center" wrapText="1"/>
    </xf>
    <xf numFmtId="0" fontId="33" fillId="24" borderId="105" xfId="53" applyFont="1" applyFill="1" applyBorder="1" applyAlignment="1">
      <alignment horizontal="center" vertical="center" wrapText="1"/>
    </xf>
    <xf numFmtId="0" fontId="33" fillId="24" borderId="53" xfId="53" applyFont="1" applyFill="1" applyBorder="1" applyAlignment="1">
      <alignment horizontal="right" vertical="center" wrapText="1"/>
    </xf>
    <xf numFmtId="0" fontId="33" fillId="24" borderId="51" xfId="53" applyFont="1" applyFill="1" applyBorder="1" applyAlignment="1">
      <alignment horizontal="right" vertical="center" wrapText="1"/>
    </xf>
    <xf numFmtId="177" fontId="33" fillId="24" borderId="51" xfId="53" applyNumberFormat="1"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39" xfId="53" applyFont="1" applyFill="1" applyBorder="1" applyAlignment="1">
      <alignment horizontal="center" vertical="center"/>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3"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16" xfId="53" applyFont="1" applyFill="1" applyBorder="1" applyAlignment="1">
      <alignment horizontal="center" vertical="center" wrapText="1"/>
    </xf>
    <xf numFmtId="0" fontId="33" fillId="24" borderId="17" xfId="53" applyFont="1" applyFill="1" applyBorder="1" applyAlignment="1">
      <alignment horizontal="center" vertical="center" wrapText="1"/>
    </xf>
    <xf numFmtId="0" fontId="33" fillId="24" borderId="20"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29" fillId="26" borderId="35" xfId="53" applyFont="1" applyFill="1" applyBorder="1" applyAlignment="1">
      <alignment horizontal="center" vertical="center" textRotation="255" wrapText="1"/>
    </xf>
    <xf numFmtId="0" fontId="29" fillId="26" borderId="36" xfId="53" applyFont="1" applyFill="1" applyBorder="1" applyAlignment="1">
      <alignment horizontal="center" vertical="center" textRotation="255" wrapText="1"/>
    </xf>
    <xf numFmtId="0" fontId="29" fillId="26" borderId="40" xfId="53" applyFont="1" applyFill="1" applyBorder="1" applyAlignment="1">
      <alignment horizontal="center" vertical="center" textRotation="255" wrapText="1"/>
    </xf>
    <xf numFmtId="0" fontId="33" fillId="26" borderId="93" xfId="53" applyFont="1" applyFill="1" applyBorder="1" applyAlignment="1">
      <alignment horizontal="left" vertical="center" wrapText="1"/>
    </xf>
    <xf numFmtId="0" fontId="33" fillId="26" borderId="60" xfId="53" applyFont="1" applyFill="1" applyBorder="1" applyAlignment="1">
      <alignment horizontal="left" vertical="center" wrapText="1"/>
    </xf>
    <xf numFmtId="0" fontId="33" fillId="26" borderId="62" xfId="53" applyFont="1" applyFill="1" applyBorder="1" applyAlignment="1">
      <alignment horizontal="left" vertical="center" wrapText="1"/>
    </xf>
    <xf numFmtId="0" fontId="33" fillId="24" borderId="91"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66"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80"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86" xfId="53" applyFont="1" applyFill="1" applyBorder="1" applyAlignment="1">
      <alignment horizontal="center" vertical="center" wrapText="1"/>
    </xf>
    <xf numFmtId="0" fontId="33" fillId="24" borderId="67" xfId="53" applyFont="1" applyFill="1" applyBorder="1" applyAlignment="1">
      <alignment horizontal="center" vertical="center"/>
    </xf>
    <xf numFmtId="0" fontId="33" fillId="24" borderId="101" xfId="53" applyFont="1" applyFill="1" applyBorder="1" applyAlignment="1">
      <alignment horizontal="center" vertical="center"/>
    </xf>
    <xf numFmtId="0" fontId="33" fillId="24" borderId="100" xfId="53" applyFont="1" applyFill="1" applyBorder="1" applyAlignment="1">
      <alignment horizontal="center" vertical="center"/>
    </xf>
    <xf numFmtId="0" fontId="33" fillId="24" borderId="82"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88" xfId="53" applyFont="1" applyFill="1" applyBorder="1" applyAlignment="1">
      <alignment horizontal="center" vertical="center"/>
    </xf>
    <xf numFmtId="0" fontId="29" fillId="24" borderId="82"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39" xfId="53" applyFont="1" applyFill="1" applyBorder="1" applyAlignment="1">
      <alignment horizontal="left" vertical="center"/>
    </xf>
    <xf numFmtId="0" fontId="33" fillId="24" borderId="13" xfId="53" applyFont="1" applyFill="1" applyBorder="1" applyAlignment="1">
      <alignment horizontal="left" vertical="center" wrapText="1"/>
    </xf>
    <xf numFmtId="0" fontId="33" fillId="24" borderId="14" xfId="53" applyFont="1" applyFill="1" applyBorder="1" applyAlignment="1">
      <alignment horizontal="left" vertical="center" wrapText="1"/>
    </xf>
    <xf numFmtId="0" fontId="33" fillId="24" borderId="15" xfId="53" applyFont="1" applyFill="1" applyBorder="1" applyAlignment="1">
      <alignment horizontal="left" vertical="center" wrapText="1"/>
    </xf>
    <xf numFmtId="0" fontId="33" fillId="24" borderId="68" xfId="53" applyFont="1" applyFill="1" applyBorder="1" applyAlignment="1">
      <alignment horizontal="center" vertical="center"/>
    </xf>
    <xf numFmtId="0" fontId="29" fillId="24" borderId="82" xfId="53" applyFont="1" applyFill="1" applyBorder="1" applyAlignment="1">
      <alignment horizontal="center" vertical="center"/>
    </xf>
    <xf numFmtId="0" fontId="33" fillId="26" borderId="49" xfId="53" applyFont="1" applyFill="1" applyBorder="1" applyAlignment="1">
      <alignment horizontal="left" vertical="center" wrapText="1"/>
    </xf>
    <xf numFmtId="0" fontId="33" fillId="26" borderId="12" xfId="53" applyFont="1" applyFill="1" applyBorder="1" applyAlignment="1">
      <alignment horizontal="left" vertical="center" wrapText="1"/>
    </xf>
    <xf numFmtId="0" fontId="33" fillId="26" borderId="38" xfId="53" applyFont="1" applyFill="1" applyBorder="1" applyAlignment="1">
      <alignment horizontal="left" vertical="center" wrapText="1"/>
    </xf>
    <xf numFmtId="0" fontId="38" fillId="24" borderId="50"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52" xfId="53" applyFont="1" applyFill="1" applyBorder="1" applyAlignment="1">
      <alignment horizontal="center" vertical="center" wrapText="1"/>
    </xf>
    <xf numFmtId="0" fontId="38" fillId="24" borderId="53"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40" fillId="24" borderId="71"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102" xfId="46" applyFont="1" applyFill="1" applyBorder="1" applyAlignment="1">
      <alignment horizontal="left" vertical="center" wrapText="1"/>
    </xf>
    <xf numFmtId="0" fontId="33" fillId="24" borderId="71"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37" xfId="53" applyFont="1" applyFill="1" applyBorder="1" applyAlignment="1">
      <alignment horizontal="left" vertical="center" wrapText="1"/>
    </xf>
    <xf numFmtId="0" fontId="33" fillId="24" borderId="69" xfId="53" applyFont="1" applyFill="1" applyBorder="1" applyAlignment="1">
      <alignment horizontal="center" vertical="center" wrapText="1"/>
    </xf>
    <xf numFmtId="0" fontId="33" fillId="24" borderId="85" xfId="53" applyFont="1" applyFill="1" applyBorder="1" applyAlignment="1">
      <alignment horizontal="center" vertical="center" wrapText="1"/>
    </xf>
    <xf numFmtId="0" fontId="33" fillId="24" borderId="64" xfId="53" applyFont="1" applyFill="1" applyBorder="1" applyAlignment="1">
      <alignment horizontal="center" vertical="center" wrapText="1"/>
    </xf>
    <xf numFmtId="0" fontId="33" fillId="24" borderId="77" xfId="53" applyFont="1" applyFill="1" applyBorder="1" applyAlignment="1">
      <alignment horizontal="center" vertical="center" wrapText="1"/>
    </xf>
    <xf numFmtId="49" fontId="33" fillId="24" borderId="64" xfId="53" applyNumberFormat="1" applyFont="1" applyFill="1" applyBorder="1" applyAlignment="1">
      <alignment horizontal="left" vertical="center" wrapText="1"/>
    </xf>
    <xf numFmtId="49" fontId="33" fillId="24" borderId="65" xfId="53" applyNumberFormat="1" applyFont="1" applyFill="1" applyBorder="1" applyAlignment="1">
      <alignment horizontal="left" vertical="center" wrapText="1"/>
    </xf>
    <xf numFmtId="49" fontId="33" fillId="24" borderId="11" xfId="53" applyNumberFormat="1" applyFont="1" applyFill="1" applyBorder="1" applyAlignment="1">
      <alignment horizontal="center" vertical="center" wrapText="1"/>
    </xf>
    <xf numFmtId="49" fontId="33" fillId="24" borderId="83" xfId="53" applyNumberFormat="1" applyFont="1" applyFill="1" applyBorder="1" applyAlignment="1">
      <alignment horizontal="left" vertical="center" wrapText="1"/>
    </xf>
    <xf numFmtId="49" fontId="33" fillId="24" borderId="78" xfId="53" applyNumberFormat="1" applyFont="1" applyFill="1" applyBorder="1" applyAlignment="1">
      <alignment horizontal="left" vertical="center" wrapText="1"/>
    </xf>
    <xf numFmtId="0" fontId="31" fillId="24" borderId="0" xfId="53" applyFont="1" applyFill="1" applyAlignment="1">
      <alignment horizontal="left" vertical="top" wrapText="1"/>
    </xf>
    <xf numFmtId="0" fontId="41" fillId="24" borderId="42" xfId="53" applyFont="1" applyFill="1" applyBorder="1" applyAlignment="1">
      <alignment horizontal="left" vertical="center" wrapText="1"/>
    </xf>
    <xf numFmtId="0" fontId="33" fillId="24" borderId="58" xfId="53" applyFont="1" applyFill="1" applyBorder="1" applyAlignment="1">
      <alignment horizontal="center" vertical="center" textRotation="255" wrapText="1"/>
    </xf>
    <xf numFmtId="0" fontId="33" fillId="24" borderId="63" xfId="53" applyFont="1" applyFill="1" applyBorder="1" applyAlignment="1">
      <alignment horizontal="center" vertical="center" textRotation="255" wrapText="1"/>
    </xf>
    <xf numFmtId="0" fontId="33" fillId="24" borderId="114" xfId="53" applyFont="1" applyFill="1" applyBorder="1" applyAlignment="1">
      <alignment horizontal="center" vertical="center" textRotation="255" wrapText="1"/>
    </xf>
    <xf numFmtId="0" fontId="33" fillId="24" borderId="59" xfId="53"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59" xfId="53" applyFont="1" applyFill="1" applyBorder="1" applyAlignment="1">
      <alignment horizontal="left" vertical="center" wrapText="1"/>
    </xf>
    <xf numFmtId="0" fontId="33" fillId="24" borderId="60" xfId="53" applyFont="1" applyFill="1" applyBorder="1" applyAlignment="1">
      <alignment horizontal="left" vertical="center" wrapText="1"/>
    </xf>
    <xf numFmtId="0" fontId="33" fillId="24" borderId="62" xfId="53" applyFont="1" applyFill="1" applyBorder="1" applyAlignment="1">
      <alignment horizontal="left" vertical="center" wrapText="1"/>
    </xf>
    <xf numFmtId="0" fontId="33" fillId="24" borderId="65" xfId="53" applyFont="1" applyFill="1" applyBorder="1" applyAlignment="1">
      <alignment horizontal="center" vertical="center" wrapText="1"/>
    </xf>
    <xf numFmtId="0" fontId="33" fillId="24" borderId="64" xfId="53" applyFont="1" applyFill="1" applyBorder="1" applyAlignment="1">
      <alignment horizontal="left" vertical="center" wrapText="1"/>
    </xf>
    <xf numFmtId="0" fontId="33" fillId="24" borderId="65" xfId="53" applyFont="1" applyFill="1" applyBorder="1" applyAlignment="1">
      <alignment horizontal="left" vertical="center" wrapText="1"/>
    </xf>
    <xf numFmtId="0" fontId="33" fillId="24" borderId="78" xfId="53" applyFont="1" applyFill="1" applyBorder="1" applyAlignment="1">
      <alignment horizontal="left" vertical="center" wrapText="1"/>
    </xf>
    <xf numFmtId="0" fontId="33" fillId="24" borderId="71" xfId="53" applyFont="1" applyFill="1" applyBorder="1" applyAlignment="1">
      <alignment horizontal="center" vertical="center" wrapText="1"/>
    </xf>
    <xf numFmtId="0" fontId="33" fillId="24" borderId="72"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76" xfId="53" applyFont="1" applyFill="1" applyBorder="1" applyAlignment="1">
      <alignment horizontal="center" vertical="center" wrapText="1"/>
    </xf>
    <xf numFmtId="0" fontId="33" fillId="24" borderId="87" xfId="53" applyFont="1" applyFill="1" applyBorder="1" applyAlignment="1">
      <alignment horizontal="center" vertical="center" wrapText="1"/>
    </xf>
    <xf numFmtId="49" fontId="33" fillId="24" borderId="72" xfId="53" applyNumberFormat="1" applyFont="1" applyFill="1" applyBorder="1" applyAlignment="1">
      <alignment horizontal="left" vertical="center" wrapText="1"/>
    </xf>
    <xf numFmtId="49" fontId="33" fillId="24" borderId="73" xfId="53" applyNumberFormat="1" applyFont="1" applyFill="1" applyBorder="1" applyAlignment="1">
      <alignment horizontal="left" vertical="center" wrapText="1"/>
    </xf>
    <xf numFmtId="49" fontId="33" fillId="24" borderId="81" xfId="53" applyNumberFormat="1"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33" fillId="26" borderId="73" xfId="53" applyFont="1" applyFill="1" applyBorder="1" applyAlignment="1">
      <alignment horizontal="left" vertical="center" wrapText="1"/>
    </xf>
    <xf numFmtId="0" fontId="33" fillId="26" borderId="81" xfId="53" applyFont="1" applyFill="1" applyBorder="1" applyAlignment="1">
      <alignment horizontal="left" vertical="center" wrapText="1"/>
    </xf>
    <xf numFmtId="0" fontId="33" fillId="24" borderId="78" xfId="53" applyFont="1" applyFill="1" applyBorder="1" applyAlignment="1">
      <alignment horizontal="center" vertical="center" wrapText="1"/>
    </xf>
    <xf numFmtId="0" fontId="33" fillId="26" borderId="35" xfId="53" applyFont="1" applyFill="1" applyBorder="1" applyAlignment="1">
      <alignment horizontal="center" vertical="center" textRotation="255" wrapText="1"/>
    </xf>
    <xf numFmtId="0" fontId="33" fillId="26" borderId="36" xfId="53" applyFont="1" applyFill="1" applyBorder="1" applyAlignment="1">
      <alignment horizontal="center" vertical="center" textRotation="255" wrapText="1"/>
    </xf>
    <xf numFmtId="0" fontId="33" fillId="26" borderId="40" xfId="53" applyFont="1" applyFill="1" applyBorder="1" applyAlignment="1">
      <alignment horizontal="center" vertical="center" textRotation="255" wrapText="1"/>
    </xf>
    <xf numFmtId="0" fontId="33" fillId="24" borderId="89" xfId="53" applyFont="1" applyFill="1" applyBorder="1" applyAlignment="1">
      <alignment horizontal="center" vertical="center" wrapText="1"/>
    </xf>
    <xf numFmtId="0" fontId="33" fillId="26" borderId="97" xfId="53" applyFont="1" applyFill="1" applyBorder="1" applyAlignment="1">
      <alignment horizontal="left" vertical="center" wrapText="1"/>
    </xf>
    <xf numFmtId="0" fontId="31" fillId="24" borderId="0" xfId="53" applyFont="1" applyFill="1" applyAlignment="1">
      <alignment horizontal="left" vertical="top"/>
    </xf>
    <xf numFmtId="0" fontId="30" fillId="24" borderId="21" xfId="53" applyFont="1" applyFill="1" applyBorder="1" applyAlignment="1">
      <alignment horizontal="left" vertical="center" wrapText="1"/>
    </xf>
    <xf numFmtId="0" fontId="59" fillId="24" borderId="22" xfId="53" applyFont="1" applyFill="1" applyBorder="1" applyAlignment="1">
      <alignment horizontal="center" vertical="center"/>
    </xf>
    <xf numFmtId="0" fontId="59" fillId="24" borderId="27" xfId="53" applyFont="1" applyFill="1" applyBorder="1" applyAlignment="1">
      <alignment horizontal="center" vertical="center"/>
    </xf>
    <xf numFmtId="0" fontId="59" fillId="24" borderId="22" xfId="53" applyFont="1" applyFill="1" applyBorder="1" applyAlignment="1">
      <alignment horizontal="left" vertical="center" wrapText="1"/>
    </xf>
    <xf numFmtId="0" fontId="59" fillId="24" borderId="27" xfId="53" applyFont="1" applyFill="1" applyBorder="1" applyAlignment="1">
      <alignment horizontal="left" vertical="center" wrapText="1"/>
    </xf>
    <xf numFmtId="0" fontId="59" fillId="24" borderId="21" xfId="53" applyFont="1" applyFill="1" applyBorder="1" applyAlignment="1">
      <alignment horizontal="center" vertical="center" shrinkToFit="1"/>
    </xf>
    <xf numFmtId="49" fontId="61" fillId="24" borderId="19" xfId="55" applyNumberFormat="1" applyFont="1" applyFill="1" applyBorder="1" applyAlignment="1">
      <alignment horizontal="left" vertical="center"/>
    </xf>
    <xf numFmtId="49" fontId="59" fillId="24" borderId="10" xfId="53" applyNumberFormat="1" applyFont="1" applyFill="1" applyBorder="1" applyAlignment="1">
      <alignment horizontal="left" vertical="center"/>
    </xf>
    <xf numFmtId="49" fontId="59" fillId="24" borderId="11" xfId="53" applyNumberFormat="1" applyFont="1" applyFill="1" applyBorder="1" applyAlignment="1">
      <alignment horizontal="left" vertical="center"/>
    </xf>
    <xf numFmtId="0" fontId="59" fillId="24" borderId="0" xfId="53" applyFont="1" applyFill="1" applyAlignment="1">
      <alignment horizontal="left" vertical="center" wrapText="1"/>
    </xf>
    <xf numFmtId="0" fontId="59" fillId="24" borderId="21" xfId="53" applyFont="1" applyFill="1" applyBorder="1" applyAlignment="1">
      <alignment horizontal="center" vertical="center"/>
    </xf>
    <xf numFmtId="0" fontId="59" fillId="24" borderId="19" xfId="53" applyFont="1" applyFill="1" applyBorder="1" applyAlignment="1">
      <alignment horizontal="left" vertical="center"/>
    </xf>
    <xf numFmtId="0" fontId="59" fillId="24" borderId="10" xfId="53" applyFont="1" applyFill="1" applyBorder="1" applyAlignment="1">
      <alignment horizontal="left" vertical="center"/>
    </xf>
    <xf numFmtId="0" fontId="59" fillId="24" borderId="11" xfId="53" applyFont="1" applyFill="1" applyBorder="1" applyAlignment="1">
      <alignment horizontal="left" vertical="center"/>
    </xf>
    <xf numFmtId="49" fontId="59" fillId="24" borderId="19" xfId="53" applyNumberFormat="1" applyFont="1" applyFill="1" applyBorder="1" applyAlignment="1">
      <alignment horizontal="left" vertical="center"/>
    </xf>
    <xf numFmtId="0" fontId="59" fillId="24" borderId="13" xfId="53" applyFont="1" applyFill="1" applyBorder="1" applyAlignment="1">
      <alignment horizontal="center" vertical="center"/>
    </xf>
    <xf numFmtId="0" fontId="59" fillId="24" borderId="20" xfId="53" applyFont="1" applyFill="1" applyBorder="1" applyAlignment="1">
      <alignment horizontal="center" vertical="center"/>
    </xf>
    <xf numFmtId="0" fontId="59" fillId="24" borderId="15" xfId="53" applyFont="1" applyFill="1" applyBorder="1" applyAlignment="1">
      <alignment horizontal="left" vertical="center"/>
    </xf>
    <xf numFmtId="0" fontId="59" fillId="24" borderId="18" xfId="53" applyFont="1" applyFill="1" applyBorder="1" applyAlignment="1">
      <alignment horizontal="left" vertical="center"/>
    </xf>
    <xf numFmtId="0" fontId="59" fillId="24" borderId="19" xfId="53" applyFont="1" applyFill="1" applyBorder="1" applyAlignment="1">
      <alignment horizontal="center" vertical="center" wrapText="1"/>
    </xf>
    <xf numFmtId="0" fontId="59" fillId="24" borderId="11" xfId="53" applyFont="1" applyFill="1" applyBorder="1" applyAlignment="1">
      <alignment horizontal="center" vertical="center" wrapText="1"/>
    </xf>
    <xf numFmtId="178" fontId="69" fillId="0" borderId="51" xfId="47" applyNumberFormat="1" applyFont="1" applyFill="1" applyBorder="1" applyAlignment="1">
      <alignment horizontal="left" vertical="center" wrapText="1"/>
    </xf>
    <xf numFmtId="0" fontId="69" fillId="0" borderId="51" xfId="47" applyFont="1" applyFill="1" applyBorder="1" applyAlignment="1">
      <alignment horizontal="left" vertical="center" wrapText="1"/>
    </xf>
    <xf numFmtId="0" fontId="69" fillId="0" borderId="54" xfId="47" applyFont="1" applyFill="1" applyBorder="1" applyAlignment="1">
      <alignment horizontal="left" vertical="center" wrapText="1"/>
    </xf>
    <xf numFmtId="0" fontId="69" fillId="0" borderId="133" xfId="47" applyFont="1" applyBorder="1" applyAlignment="1">
      <alignment horizontal="center" vertical="center" wrapText="1"/>
    </xf>
    <xf numFmtId="0" fontId="69" fillId="0" borderId="0" xfId="47" applyFont="1" applyBorder="1" applyAlignment="1">
      <alignment horizontal="center" vertical="center" wrapText="1"/>
    </xf>
    <xf numFmtId="0" fontId="69" fillId="0" borderId="37" xfId="47" applyFont="1" applyBorder="1" applyAlignment="1">
      <alignment horizontal="center" vertical="center" wrapText="1"/>
    </xf>
    <xf numFmtId="0" fontId="69" fillId="0" borderId="127" xfId="47" applyFont="1" applyBorder="1" applyAlignment="1">
      <alignment horizontal="center" vertical="center" wrapText="1"/>
    </xf>
    <xf numFmtId="0" fontId="69" fillId="0" borderId="42" xfId="47" applyFont="1" applyBorder="1" applyAlignment="1">
      <alignment horizontal="center" vertical="center" wrapText="1"/>
    </xf>
    <xf numFmtId="0" fontId="69" fillId="0" borderId="43" xfId="47" applyFont="1" applyBorder="1" applyAlignment="1">
      <alignment horizontal="center" vertical="center" wrapText="1"/>
    </xf>
    <xf numFmtId="0" fontId="69" fillId="0" borderId="12" xfId="47" applyFont="1" applyBorder="1" applyAlignment="1">
      <alignment horizontal="center" vertical="center"/>
    </xf>
    <xf numFmtId="0" fontId="69" fillId="0" borderId="38" xfId="47" applyFont="1" applyBorder="1" applyAlignment="1">
      <alignment horizontal="center" vertical="center"/>
    </xf>
    <xf numFmtId="0" fontId="69" fillId="0" borderId="10" xfId="47" applyFont="1" applyBorder="1" applyAlignment="1">
      <alignment horizontal="center" vertical="center"/>
    </xf>
    <xf numFmtId="0" fontId="69" fillId="0" borderId="39" xfId="47" applyFont="1" applyBorder="1" applyAlignment="1">
      <alignment horizontal="center" vertical="center"/>
    </xf>
    <xf numFmtId="0" fontId="69" fillId="27" borderId="51" xfId="47" applyFont="1" applyFill="1" applyBorder="1" applyAlignment="1" applyProtection="1">
      <alignment horizontal="center" vertical="center"/>
      <protection locked="0"/>
    </xf>
    <xf numFmtId="0" fontId="69" fillId="27" borderId="54" xfId="47" applyFont="1" applyFill="1" applyBorder="1" applyAlignment="1" applyProtection="1">
      <alignment horizontal="center" vertical="center"/>
      <protection locked="0"/>
    </xf>
    <xf numFmtId="1" fontId="74" fillId="24" borderId="185" xfId="47" applyNumberFormat="1" applyFont="1" applyFill="1" applyBorder="1" applyAlignment="1">
      <alignment horizontal="center" vertical="center" wrapText="1"/>
    </xf>
    <xf numFmtId="1" fontId="74" fillId="24" borderId="184" xfId="47" applyNumberFormat="1" applyFont="1" applyFill="1" applyBorder="1" applyAlignment="1">
      <alignment horizontal="center" vertical="center" wrapText="1"/>
    </xf>
    <xf numFmtId="0" fontId="74" fillId="29" borderId="22" xfId="47" applyFont="1" applyFill="1" applyBorder="1" applyAlignment="1" applyProtection="1">
      <alignment horizontal="center" vertical="center" wrapText="1"/>
      <protection locked="0"/>
    </xf>
    <xf numFmtId="0" fontId="74" fillId="28" borderId="28" xfId="47" applyFont="1" applyFill="1" applyBorder="1" applyAlignment="1" applyProtection="1">
      <alignment horizontal="center" vertical="center" wrapText="1"/>
      <protection locked="0"/>
    </xf>
    <xf numFmtId="0" fontId="74" fillId="28" borderId="171" xfId="47" applyFont="1" applyFill="1" applyBorder="1" applyAlignment="1" applyProtection="1">
      <alignment horizontal="center" vertical="center" wrapText="1"/>
      <protection locked="0"/>
    </xf>
    <xf numFmtId="0" fontId="74" fillId="29" borderId="19" xfId="47" applyFont="1" applyFill="1" applyBorder="1" applyAlignment="1" applyProtection="1">
      <alignment horizontal="center" vertical="center" shrinkToFit="1"/>
      <protection locked="0"/>
    </xf>
    <xf numFmtId="0" fontId="74" fillId="28" borderId="10" xfId="47" applyFont="1" applyFill="1" applyBorder="1" applyAlignment="1" applyProtection="1">
      <alignment horizontal="center" vertical="center" shrinkToFit="1"/>
      <protection locked="0"/>
    </xf>
    <xf numFmtId="0" fontId="74" fillId="28" borderId="11" xfId="47" applyFont="1" applyFill="1" applyBorder="1" applyAlignment="1" applyProtection="1">
      <alignment horizontal="center" vertical="center" shrinkToFit="1"/>
      <protection locked="0"/>
    </xf>
    <xf numFmtId="0" fontId="74" fillId="28" borderId="19" xfId="47" applyFont="1" applyFill="1" applyBorder="1" applyAlignment="1" applyProtection="1">
      <alignment horizontal="center" vertical="center" shrinkToFit="1"/>
      <protection locked="0"/>
    </xf>
    <xf numFmtId="0" fontId="74" fillId="28" borderId="53" xfId="47" applyFont="1" applyFill="1" applyBorder="1" applyAlignment="1" applyProtection="1">
      <alignment horizontal="center" vertical="center" shrinkToFit="1"/>
      <protection locked="0"/>
    </xf>
    <xf numFmtId="0" fontId="74" fillId="28" borderId="51" xfId="47" applyFont="1" applyFill="1" applyBorder="1" applyAlignment="1" applyProtection="1">
      <alignment horizontal="center" vertical="center" shrinkToFit="1"/>
      <protection locked="0"/>
    </xf>
    <xf numFmtId="0" fontId="74" fillId="28" borderId="52" xfId="47" applyFont="1" applyFill="1" applyBorder="1" applyAlignment="1" applyProtection="1">
      <alignment horizontal="center" vertical="center" shrinkToFit="1"/>
      <protection locked="0"/>
    </xf>
    <xf numFmtId="0" fontId="74" fillId="27" borderId="13" xfId="47" applyFont="1" applyFill="1" applyBorder="1" applyAlignment="1" applyProtection="1">
      <alignment horizontal="center" vertical="center" wrapText="1"/>
      <protection locked="0"/>
    </xf>
    <xf numFmtId="0" fontId="74" fillId="27" borderId="14" xfId="47" applyFont="1" applyFill="1" applyBorder="1" applyAlignment="1" applyProtection="1">
      <alignment horizontal="center" vertical="center" wrapText="1"/>
      <protection locked="0"/>
    </xf>
    <xf numFmtId="0" fontId="74" fillId="27" borderId="180" xfId="47" applyFont="1" applyFill="1" applyBorder="1" applyAlignment="1" applyProtection="1">
      <alignment horizontal="center" vertical="center" wrapText="1"/>
      <protection locked="0"/>
    </xf>
    <xf numFmtId="0" fontId="74" fillId="27" borderId="16" xfId="47" applyFont="1" applyFill="1" applyBorder="1" applyAlignment="1" applyProtection="1">
      <alignment horizontal="center" vertical="center" wrapText="1"/>
      <protection locked="0"/>
    </xf>
    <xf numFmtId="0" fontId="74" fillId="27" borderId="0" xfId="47" applyFont="1" applyFill="1" applyBorder="1" applyAlignment="1" applyProtection="1">
      <alignment horizontal="center" vertical="center" wrapText="1"/>
      <protection locked="0"/>
    </xf>
    <xf numFmtId="0" fontId="74" fillId="27" borderId="37" xfId="47" applyFont="1" applyFill="1" applyBorder="1" applyAlignment="1" applyProtection="1">
      <alignment horizontal="center" vertical="center" wrapText="1"/>
      <protection locked="0"/>
    </xf>
    <xf numFmtId="0" fontId="74" fillId="27" borderId="41" xfId="47" applyFont="1" applyFill="1" applyBorder="1" applyAlignment="1" applyProtection="1">
      <alignment horizontal="center" vertical="center" wrapText="1"/>
      <protection locked="0"/>
    </xf>
    <xf numFmtId="0" fontId="74" fillId="27" borderId="42" xfId="47" applyFont="1" applyFill="1" applyBorder="1" applyAlignment="1" applyProtection="1">
      <alignment horizontal="center" vertical="center" wrapText="1"/>
      <protection locked="0"/>
    </xf>
    <xf numFmtId="0" fontId="74" fillId="27" borderId="43" xfId="47" applyFont="1" applyFill="1" applyBorder="1" applyAlignment="1" applyProtection="1">
      <alignment horizontal="center" vertical="center" wrapText="1"/>
      <protection locked="0"/>
    </xf>
    <xf numFmtId="0" fontId="70" fillId="0" borderId="191" xfId="47" applyFont="1" applyFill="1" applyBorder="1" applyAlignment="1">
      <alignment horizontal="center" vertical="center" wrapText="1"/>
    </xf>
    <xf numFmtId="0" fontId="70" fillId="0" borderId="190" xfId="47" applyFont="1" applyFill="1" applyBorder="1" applyAlignment="1">
      <alignment horizontal="center" vertical="center" wrapText="1"/>
    </xf>
    <xf numFmtId="0" fontId="70" fillId="0" borderId="189" xfId="47" applyFont="1" applyFill="1" applyBorder="1" applyAlignment="1">
      <alignment horizontal="center" vertical="center" wrapText="1"/>
    </xf>
    <xf numFmtId="0" fontId="69" fillId="0" borderId="158" xfId="47" applyFont="1" applyFill="1" applyBorder="1" applyAlignment="1" applyProtection="1">
      <alignment horizontal="center" vertical="center" wrapText="1"/>
    </xf>
    <xf numFmtId="0" fontId="69" fillId="0" borderId="157" xfId="47" applyFont="1" applyFill="1" applyBorder="1" applyAlignment="1" applyProtection="1">
      <alignment horizontal="center" vertical="center" wrapText="1"/>
    </xf>
    <xf numFmtId="0" fontId="69" fillId="0" borderId="0" xfId="47" applyFont="1" applyFill="1" applyBorder="1" applyAlignment="1" applyProtection="1">
      <alignment horizontal="center" vertical="center" wrapText="1"/>
    </xf>
    <xf numFmtId="0" fontId="69" fillId="0" borderId="17" xfId="47" applyFont="1" applyFill="1" applyBorder="1" applyAlignment="1" applyProtection="1">
      <alignment horizontal="center" vertical="center" wrapText="1"/>
    </xf>
    <xf numFmtId="0" fontId="69" fillId="0" borderId="12" xfId="47" applyFont="1" applyFill="1" applyBorder="1" applyAlignment="1" applyProtection="1">
      <alignment horizontal="center" vertical="center" wrapText="1"/>
    </xf>
    <xf numFmtId="0" fontId="69" fillId="0" borderId="18" xfId="47" applyFont="1" applyFill="1" applyBorder="1" applyAlignment="1" applyProtection="1">
      <alignment horizontal="center" vertical="center" wrapText="1"/>
    </xf>
    <xf numFmtId="0" fontId="72" fillId="0" borderId="170" xfId="47" applyFont="1" applyFill="1" applyBorder="1" applyAlignment="1">
      <alignment horizontal="center" vertical="center" wrapText="1"/>
    </xf>
    <xf numFmtId="0" fontId="72" fillId="0" borderId="169" xfId="47" applyFont="1" applyFill="1" applyBorder="1" applyAlignment="1">
      <alignment horizontal="center" vertical="center" wrapText="1"/>
    </xf>
    <xf numFmtId="0" fontId="72" fillId="0" borderId="168" xfId="47" applyFont="1" applyFill="1" applyBorder="1" applyAlignment="1">
      <alignment horizontal="center" vertical="center" wrapText="1"/>
    </xf>
    <xf numFmtId="178" fontId="69" fillId="24" borderId="144" xfId="47" applyNumberFormat="1" applyFont="1" applyFill="1" applyBorder="1" applyAlignment="1" applyProtection="1">
      <alignment horizontal="center" vertical="center" wrapText="1"/>
    </xf>
    <xf numFmtId="178" fontId="69" fillId="24" borderId="143" xfId="47" applyNumberFormat="1" applyFont="1" applyFill="1" applyBorder="1" applyAlignment="1" applyProtection="1">
      <alignment horizontal="center" vertical="center" wrapText="1"/>
    </xf>
    <xf numFmtId="0" fontId="74" fillId="0" borderId="179" xfId="47" applyFont="1" applyBorder="1" applyAlignment="1">
      <alignment horizontal="center" vertical="center" shrinkToFit="1"/>
    </xf>
    <xf numFmtId="0" fontId="74" fillId="0" borderId="173" xfId="47" applyFont="1" applyBorder="1" applyAlignment="1">
      <alignment horizontal="center" vertical="center" shrinkToFit="1"/>
    </xf>
    <xf numFmtId="0" fontId="74" fillId="29" borderId="181" xfId="47" applyFont="1" applyFill="1" applyBorder="1" applyAlignment="1" applyProtection="1">
      <alignment horizontal="center" vertical="center" shrinkToFit="1"/>
      <protection locked="0"/>
    </xf>
    <xf numFmtId="0" fontId="74" fillId="29" borderId="14" xfId="47" applyFont="1" applyFill="1" applyBorder="1" applyAlignment="1" applyProtection="1">
      <alignment horizontal="center" vertical="center" shrinkToFit="1"/>
      <protection locked="0"/>
    </xf>
    <xf numFmtId="0" fontId="74" fillId="29" borderId="15" xfId="47" applyFont="1" applyFill="1" applyBorder="1" applyAlignment="1" applyProtection="1">
      <alignment horizontal="center" vertical="center" shrinkToFit="1"/>
      <protection locked="0"/>
    </xf>
    <xf numFmtId="0" fontId="74" fillId="29" borderId="133" xfId="47" applyFont="1" applyFill="1" applyBorder="1" applyAlignment="1" applyProtection="1">
      <alignment horizontal="center" vertical="center" shrinkToFit="1"/>
      <protection locked="0"/>
    </xf>
    <xf numFmtId="0" fontId="74" fillId="29" borderId="0" xfId="47" applyFont="1" applyFill="1" applyBorder="1" applyAlignment="1" applyProtection="1">
      <alignment horizontal="center" vertical="center" shrinkToFit="1"/>
      <protection locked="0"/>
    </xf>
    <xf numFmtId="0" fontId="74" fillId="29" borderId="17" xfId="47" applyFont="1" applyFill="1" applyBorder="1" applyAlignment="1" applyProtection="1">
      <alignment horizontal="center" vertical="center" shrinkToFit="1"/>
      <protection locked="0"/>
    </xf>
    <xf numFmtId="0" fontId="74" fillId="29" borderId="49" xfId="47" applyFont="1" applyFill="1" applyBorder="1" applyAlignment="1" applyProtection="1">
      <alignment horizontal="center" vertical="center" shrinkToFit="1"/>
      <protection locked="0"/>
    </xf>
    <xf numFmtId="0" fontId="74" fillId="29" borderId="12" xfId="47" applyFont="1" applyFill="1" applyBorder="1" applyAlignment="1" applyProtection="1">
      <alignment horizontal="center" vertical="center" shrinkToFit="1"/>
      <protection locked="0"/>
    </xf>
    <xf numFmtId="0" fontId="74" fillId="29" borderId="18" xfId="47" applyFont="1" applyFill="1" applyBorder="1" applyAlignment="1" applyProtection="1">
      <alignment horizontal="center" vertical="center" shrinkToFit="1"/>
      <protection locked="0"/>
    </xf>
    <xf numFmtId="178" fontId="69" fillId="0" borderId="155" xfId="47" applyNumberFormat="1" applyFont="1" applyFill="1" applyBorder="1" applyAlignment="1">
      <alignment horizontal="left" vertical="center" shrinkToFit="1"/>
    </xf>
    <xf numFmtId="0" fontId="69" fillId="0" borderId="155" xfId="47" applyFont="1" applyFill="1" applyBorder="1" applyAlignment="1">
      <alignment horizontal="left" vertical="center" shrinkToFit="1"/>
    </xf>
    <xf numFmtId="0" fontId="69" fillId="0" borderId="154" xfId="47" applyFont="1" applyFill="1" applyBorder="1" applyAlignment="1">
      <alignment horizontal="left" vertical="center" shrinkToFit="1"/>
    </xf>
    <xf numFmtId="178" fontId="69" fillId="0" borderId="149" xfId="47" applyNumberFormat="1" applyFont="1" applyFill="1" applyBorder="1" applyAlignment="1">
      <alignment horizontal="left" vertical="center" shrinkToFit="1"/>
    </xf>
    <xf numFmtId="0" fontId="69" fillId="0" borderId="149" xfId="47" applyFont="1" applyFill="1" applyBorder="1" applyAlignment="1">
      <alignment horizontal="left" vertical="center" shrinkToFit="1"/>
    </xf>
    <xf numFmtId="0" fontId="69" fillId="0" borderId="148" xfId="47" applyFont="1" applyFill="1" applyBorder="1" applyAlignment="1">
      <alignment horizontal="left" vertical="center" shrinkToFit="1"/>
    </xf>
    <xf numFmtId="178" fontId="74" fillId="24" borderId="164" xfId="47" applyNumberFormat="1" applyFont="1" applyFill="1" applyBorder="1" applyAlignment="1">
      <alignment horizontal="center" vertical="center" wrapText="1"/>
    </xf>
    <xf numFmtId="178" fontId="74" fillId="24" borderId="163" xfId="47" applyNumberFormat="1" applyFont="1" applyFill="1" applyBorder="1" applyAlignment="1">
      <alignment horizontal="center" vertical="center" wrapText="1"/>
    </xf>
    <xf numFmtId="0" fontId="74" fillId="27" borderId="181" xfId="47" applyFont="1" applyFill="1" applyBorder="1" applyAlignment="1" applyProtection="1">
      <alignment horizontal="left" vertical="center" wrapText="1"/>
      <protection locked="0"/>
    </xf>
    <xf numFmtId="0" fontId="74" fillId="27" borderId="14" xfId="47" applyFont="1" applyFill="1" applyBorder="1" applyAlignment="1" applyProtection="1">
      <alignment horizontal="left" vertical="center" wrapText="1"/>
      <protection locked="0"/>
    </xf>
    <xf numFmtId="0" fontId="74" fillId="27" borderId="180" xfId="47" applyFont="1" applyFill="1" applyBorder="1" applyAlignment="1" applyProtection="1">
      <alignment horizontal="left" vertical="center" wrapText="1"/>
      <protection locked="0"/>
    </xf>
    <xf numFmtId="0" fontId="74" fillId="27" borderId="133" xfId="47" applyFont="1" applyFill="1" applyBorder="1" applyAlignment="1" applyProtection="1">
      <alignment horizontal="left" vertical="center" wrapText="1"/>
      <protection locked="0"/>
    </xf>
    <xf numFmtId="0" fontId="74" fillId="27" borderId="0" xfId="47" applyFont="1" applyFill="1" applyBorder="1" applyAlignment="1" applyProtection="1">
      <alignment horizontal="left" vertical="center" wrapText="1"/>
      <protection locked="0"/>
    </xf>
    <xf numFmtId="0" fontId="74" fillId="27" borderId="37" xfId="47" applyFont="1" applyFill="1" applyBorder="1" applyAlignment="1" applyProtection="1">
      <alignment horizontal="left" vertical="center" wrapText="1"/>
      <protection locked="0"/>
    </xf>
    <xf numFmtId="0" fontId="74" fillId="27" borderId="49" xfId="47" applyFont="1" applyFill="1" applyBorder="1" applyAlignment="1" applyProtection="1">
      <alignment horizontal="left" vertical="center" wrapText="1"/>
      <protection locked="0"/>
    </xf>
    <xf numFmtId="0" fontId="74" fillId="27" borderId="12" xfId="47" applyFont="1" applyFill="1" applyBorder="1" applyAlignment="1" applyProtection="1">
      <alignment horizontal="left" vertical="center" wrapText="1"/>
      <protection locked="0"/>
    </xf>
    <xf numFmtId="0" fontId="74" fillId="27" borderId="38" xfId="47" applyFont="1" applyFill="1" applyBorder="1" applyAlignment="1" applyProtection="1">
      <alignment horizontal="left" vertical="center" wrapText="1"/>
      <protection locked="0"/>
    </xf>
    <xf numFmtId="0" fontId="70" fillId="0" borderId="175" xfId="47" applyFont="1" applyFill="1" applyBorder="1" applyAlignment="1">
      <alignment horizontal="center" vertical="center" wrapText="1"/>
    </xf>
    <xf numFmtId="0" fontId="70" fillId="0" borderId="149" xfId="47" applyFont="1" applyFill="1" applyBorder="1" applyAlignment="1">
      <alignment horizontal="center" vertical="center" wrapText="1"/>
    </xf>
    <xf numFmtId="0" fontId="70" fillId="0" borderId="148" xfId="47" applyFont="1" applyFill="1" applyBorder="1" applyAlignment="1">
      <alignment horizontal="center" vertical="center" wrapText="1"/>
    </xf>
    <xf numFmtId="178" fontId="74" fillId="24" borderId="175" xfId="47" applyNumberFormat="1" applyFont="1" applyFill="1" applyBorder="1" applyAlignment="1">
      <alignment horizontal="center" vertical="center" wrapText="1"/>
    </xf>
    <xf numFmtId="178" fontId="74" fillId="24" borderId="174" xfId="47" applyNumberFormat="1" applyFont="1" applyFill="1" applyBorder="1" applyAlignment="1">
      <alignment horizontal="center" vertical="center" wrapText="1"/>
    </xf>
    <xf numFmtId="178" fontId="74" fillId="24" borderId="150" xfId="47" applyNumberFormat="1" applyFont="1" applyFill="1" applyBorder="1" applyAlignment="1">
      <alignment horizontal="center" vertical="center" wrapText="1"/>
    </xf>
    <xf numFmtId="178" fontId="74" fillId="24" borderId="148" xfId="47" applyNumberFormat="1" applyFont="1" applyFill="1" applyBorder="1" applyAlignment="1">
      <alignment horizontal="center" vertical="center" wrapText="1"/>
    </xf>
    <xf numFmtId="0" fontId="72" fillId="0" borderId="164" xfId="47" applyFont="1" applyFill="1" applyBorder="1" applyAlignment="1">
      <alignment horizontal="center" vertical="center" wrapText="1"/>
    </xf>
    <xf numFmtId="0" fontId="72" fillId="0" borderId="192" xfId="47" applyFont="1" applyFill="1" applyBorder="1" applyAlignment="1">
      <alignment horizontal="center" vertical="center" wrapText="1"/>
    </xf>
    <xf numFmtId="0" fontId="72" fillId="0" borderId="161" xfId="47" applyFont="1" applyFill="1" applyBorder="1" applyAlignment="1">
      <alignment horizontal="center" vertical="center" wrapText="1"/>
    </xf>
    <xf numFmtId="178" fontId="74" fillId="24" borderId="162" xfId="47" applyNumberFormat="1" applyFont="1" applyFill="1" applyBorder="1" applyAlignment="1">
      <alignment horizontal="center" vertical="center" wrapText="1"/>
    </xf>
    <xf numFmtId="178" fontId="74" fillId="24" borderId="161" xfId="47" applyNumberFormat="1" applyFont="1" applyFill="1" applyBorder="1" applyAlignment="1">
      <alignment horizontal="center" vertical="center" wrapText="1"/>
    </xf>
    <xf numFmtId="1" fontId="74" fillId="24" borderId="183" xfId="47" applyNumberFormat="1" applyFont="1" applyFill="1" applyBorder="1" applyAlignment="1">
      <alignment horizontal="center" vertical="center" wrapText="1"/>
    </xf>
    <xf numFmtId="1" fontId="74" fillId="24" borderId="182" xfId="47" applyNumberFormat="1" applyFont="1" applyFill="1" applyBorder="1" applyAlignment="1">
      <alignment horizontal="center" vertical="center" wrapText="1"/>
    </xf>
    <xf numFmtId="178" fontId="69" fillId="24" borderId="142" xfId="47" applyNumberFormat="1" applyFont="1" applyFill="1" applyBorder="1" applyAlignment="1" applyProtection="1">
      <alignment horizontal="center" vertical="center" wrapText="1"/>
    </xf>
    <xf numFmtId="178" fontId="69" fillId="24" borderId="141" xfId="47" applyNumberFormat="1" applyFont="1" applyFill="1" applyBorder="1" applyAlignment="1" applyProtection="1">
      <alignment horizontal="center" vertical="center" wrapText="1"/>
    </xf>
    <xf numFmtId="0" fontId="68" fillId="0" borderId="153" xfId="47" applyFont="1" applyBorder="1" applyAlignment="1">
      <alignment horizontal="center" vertical="center" wrapText="1"/>
    </xf>
    <xf numFmtId="0" fontId="68" fillId="0" borderId="152" xfId="47" applyFont="1" applyBorder="1" applyAlignment="1">
      <alignment horizontal="center" vertical="center" wrapText="1"/>
    </xf>
    <xf numFmtId="0" fontId="68" fillId="0" borderId="151" xfId="47" applyFont="1" applyBorder="1" applyAlignment="1">
      <alignment horizontal="center" vertical="center" wrapText="1"/>
    </xf>
    <xf numFmtId="0" fontId="68" fillId="0" borderId="130" xfId="47" applyFont="1" applyBorder="1" applyAlignment="1">
      <alignment horizontal="center" vertical="center" wrapText="1"/>
    </xf>
    <xf numFmtId="0" fontId="68" fillId="0" borderId="129" xfId="47" applyFont="1" applyBorder="1" applyAlignment="1">
      <alignment horizontal="center" vertical="center" wrapText="1"/>
    </xf>
    <xf numFmtId="0" fontId="68" fillId="0" borderId="128" xfId="47" applyFont="1" applyBorder="1" applyAlignment="1">
      <alignment horizontal="center" vertical="center" wrapText="1"/>
    </xf>
    <xf numFmtId="0" fontId="68" fillId="0" borderId="123" xfId="47" applyFont="1" applyBorder="1" applyAlignment="1">
      <alignment horizontal="center" vertical="center" wrapText="1"/>
    </xf>
    <xf numFmtId="0" fontId="68" fillId="0" borderId="122" xfId="47" applyFont="1" applyBorder="1" applyAlignment="1">
      <alignment horizontal="center" vertical="center" wrapText="1"/>
    </xf>
    <xf numFmtId="0" fontId="68" fillId="0" borderId="121" xfId="47" applyFont="1" applyBorder="1" applyAlignment="1">
      <alignment horizontal="center" vertical="center" wrapText="1"/>
    </xf>
    <xf numFmtId="0" fontId="69" fillId="0" borderId="10" xfId="47" applyFont="1" applyFill="1" applyBorder="1" applyAlignment="1">
      <alignment horizontal="left" vertical="center" wrapText="1"/>
    </xf>
    <xf numFmtId="0" fontId="69" fillId="0" borderId="39" xfId="47" applyFont="1" applyFill="1" applyBorder="1" applyAlignment="1">
      <alignment horizontal="left" vertical="center" wrapText="1"/>
    </xf>
    <xf numFmtId="178" fontId="68" fillId="24" borderId="140" xfId="47" applyNumberFormat="1" applyFont="1" applyFill="1" applyBorder="1" applyAlignment="1">
      <alignment horizontal="center" vertical="center" wrapText="1"/>
    </xf>
    <xf numFmtId="178" fontId="68" fillId="24" borderId="139" xfId="47" applyNumberFormat="1" applyFont="1" applyFill="1" applyBorder="1" applyAlignment="1">
      <alignment horizontal="center" vertical="center" wrapText="1"/>
    </xf>
    <xf numFmtId="178" fontId="68" fillId="24" borderId="138" xfId="47" applyNumberFormat="1" applyFont="1" applyFill="1" applyBorder="1" applyAlignment="1">
      <alignment horizontal="center" vertical="center" wrapText="1"/>
    </xf>
    <xf numFmtId="178" fontId="68" fillId="24" borderId="130" xfId="47" applyNumberFormat="1" applyFont="1" applyFill="1" applyBorder="1" applyAlignment="1">
      <alignment horizontal="center" vertical="center" wrapText="1"/>
    </xf>
    <xf numFmtId="178" fontId="68" fillId="24" borderId="129" xfId="47" applyNumberFormat="1" applyFont="1" applyFill="1" applyBorder="1" applyAlignment="1">
      <alignment horizontal="center" vertical="center" wrapText="1"/>
    </xf>
    <xf numFmtId="178" fontId="68" fillId="24" borderId="128" xfId="47" applyNumberFormat="1" applyFont="1" applyFill="1" applyBorder="1" applyAlignment="1">
      <alignment horizontal="center" vertical="center" wrapText="1"/>
    </xf>
    <xf numFmtId="178" fontId="68" fillId="24" borderId="123" xfId="47" applyNumberFormat="1" applyFont="1" applyFill="1" applyBorder="1" applyAlignment="1">
      <alignment horizontal="center" vertical="center" wrapText="1"/>
    </xf>
    <xf numFmtId="178" fontId="68" fillId="24" borderId="122" xfId="47" applyNumberFormat="1" applyFont="1" applyFill="1" applyBorder="1" applyAlignment="1">
      <alignment horizontal="center" vertical="center" wrapText="1"/>
    </xf>
    <xf numFmtId="178" fontId="68" fillId="24" borderId="121" xfId="47" applyNumberFormat="1" applyFont="1" applyFill="1" applyBorder="1" applyAlignment="1">
      <alignment horizontal="center" vertical="center" wrapText="1"/>
    </xf>
    <xf numFmtId="0" fontId="74" fillId="27" borderId="181" xfId="47" applyFont="1" applyFill="1" applyBorder="1" applyAlignment="1" applyProtection="1">
      <alignment horizontal="center" vertical="center" wrapText="1"/>
      <protection locked="0"/>
    </xf>
    <xf numFmtId="0" fontId="74" fillId="27" borderId="133" xfId="47" applyFont="1" applyFill="1" applyBorder="1" applyAlignment="1" applyProtection="1">
      <alignment horizontal="center" vertical="center" wrapText="1"/>
      <protection locked="0"/>
    </xf>
    <xf numFmtId="0" fontId="74" fillId="27" borderId="49" xfId="47" applyFont="1" applyFill="1" applyBorder="1" applyAlignment="1" applyProtection="1">
      <alignment horizontal="center" vertical="center" wrapText="1"/>
      <protection locked="0"/>
    </xf>
    <xf numFmtId="0" fontId="74" fillId="27" borderId="12" xfId="47" applyFont="1" applyFill="1" applyBorder="1" applyAlignment="1" applyProtection="1">
      <alignment horizontal="center" vertical="center" wrapText="1"/>
      <protection locked="0"/>
    </xf>
    <xf numFmtId="0" fontId="74" fillId="27" borderId="38" xfId="47" applyFont="1" applyFill="1" applyBorder="1" applyAlignment="1" applyProtection="1">
      <alignment horizontal="center" vertical="center" wrapText="1"/>
      <protection locked="0"/>
    </xf>
    <xf numFmtId="0" fontId="74" fillId="27" borderId="20" xfId="47" applyFont="1" applyFill="1" applyBorder="1" applyAlignment="1" applyProtection="1">
      <alignment horizontal="center" vertical="center" wrapText="1"/>
      <protection locked="0"/>
    </xf>
    <xf numFmtId="0" fontId="74" fillId="27" borderId="127" xfId="47" applyFont="1" applyFill="1" applyBorder="1" applyAlignment="1" applyProtection="1">
      <alignment horizontal="center" vertical="center" wrapText="1"/>
      <protection locked="0"/>
    </xf>
    <xf numFmtId="0" fontId="74" fillId="28" borderId="27" xfId="47" applyFont="1" applyFill="1" applyBorder="1" applyAlignment="1" applyProtection="1">
      <alignment horizontal="center" vertical="center" wrapText="1"/>
      <protection locked="0"/>
    </xf>
    <xf numFmtId="0" fontId="74" fillId="29" borderId="181" xfId="47" applyFont="1" applyFill="1" applyBorder="1" applyAlignment="1" applyProtection="1">
      <alignment horizontal="center" vertical="center"/>
      <protection locked="0"/>
    </xf>
    <xf numFmtId="0" fontId="74" fillId="29" borderId="14" xfId="47" applyFont="1" applyFill="1" applyBorder="1" applyAlignment="1" applyProtection="1">
      <alignment horizontal="center" vertical="center"/>
      <protection locked="0"/>
    </xf>
    <xf numFmtId="0" fontId="74" fillId="29" borderId="15" xfId="47" applyFont="1" applyFill="1" applyBorder="1" applyAlignment="1" applyProtection="1">
      <alignment horizontal="center" vertical="center"/>
      <protection locked="0"/>
    </xf>
    <xf numFmtId="0" fontId="74" fillId="29" borderId="133" xfId="47" applyFont="1" applyFill="1" applyBorder="1" applyAlignment="1" applyProtection="1">
      <alignment horizontal="center" vertical="center"/>
      <protection locked="0"/>
    </xf>
    <xf numFmtId="0" fontId="74" fillId="29" borderId="0" xfId="47" applyFont="1" applyFill="1" applyBorder="1" applyAlignment="1" applyProtection="1">
      <alignment horizontal="center" vertical="center"/>
      <protection locked="0"/>
    </xf>
    <xf numFmtId="0" fontId="74" fillId="29" borderId="17" xfId="47" applyFont="1" applyFill="1" applyBorder="1" applyAlignment="1" applyProtection="1">
      <alignment horizontal="center" vertical="center"/>
      <protection locked="0"/>
    </xf>
    <xf numFmtId="0" fontId="74" fillId="29" borderId="49" xfId="47" applyFont="1" applyFill="1" applyBorder="1" applyAlignment="1" applyProtection="1">
      <alignment horizontal="center" vertical="center"/>
      <protection locked="0"/>
    </xf>
    <xf numFmtId="0" fontId="74" fillId="29" borderId="12" xfId="47" applyFont="1" applyFill="1" applyBorder="1" applyAlignment="1" applyProtection="1">
      <alignment horizontal="center" vertical="center"/>
      <protection locked="0"/>
    </xf>
    <xf numFmtId="0" fontId="74" fillId="29" borderId="18" xfId="47" applyFont="1" applyFill="1" applyBorder="1" applyAlignment="1" applyProtection="1">
      <alignment horizontal="center" vertical="center"/>
      <protection locked="0"/>
    </xf>
    <xf numFmtId="0" fontId="74" fillId="0" borderId="202" xfId="47" applyFont="1" applyBorder="1" applyAlignment="1">
      <alignment horizontal="center" vertical="center" shrinkToFit="1"/>
    </xf>
    <xf numFmtId="0" fontId="74" fillId="29" borderId="160" xfId="47" applyFont="1" applyFill="1" applyBorder="1" applyAlignment="1" applyProtection="1">
      <alignment horizontal="center" vertical="center"/>
      <protection locked="0"/>
    </xf>
    <xf numFmtId="0" fontId="74" fillId="29" borderId="158" xfId="47" applyFont="1" applyFill="1" applyBorder="1" applyAlignment="1" applyProtection="1">
      <alignment horizontal="center" vertical="center"/>
      <protection locked="0"/>
    </xf>
    <xf numFmtId="0" fontId="74" fillId="29" borderId="157" xfId="47" applyFont="1" applyFill="1" applyBorder="1" applyAlignment="1" applyProtection="1">
      <alignment horizontal="center" vertical="center"/>
      <protection locked="0"/>
    </xf>
    <xf numFmtId="0" fontId="74" fillId="29" borderId="201" xfId="47" applyFont="1" applyFill="1" applyBorder="1" applyAlignment="1" applyProtection="1">
      <alignment horizontal="center" vertical="center" wrapText="1"/>
      <protection locked="0"/>
    </xf>
    <xf numFmtId="0" fontId="74" fillId="29" borderId="200" xfId="47" applyFont="1" applyFill="1" applyBorder="1" applyAlignment="1" applyProtection="1">
      <alignment horizontal="center" vertical="center" shrinkToFit="1"/>
      <protection locked="0"/>
    </xf>
    <xf numFmtId="0" fontId="74" fillId="28" borderId="159" xfId="47" applyFont="1" applyFill="1" applyBorder="1" applyAlignment="1" applyProtection="1">
      <alignment horizontal="center" vertical="center" shrinkToFit="1"/>
      <protection locked="0"/>
    </xf>
    <xf numFmtId="0" fontId="74" fillId="28" borderId="136" xfId="47" applyFont="1" applyFill="1" applyBorder="1" applyAlignment="1" applyProtection="1">
      <alignment horizontal="center" vertical="center" shrinkToFit="1"/>
      <protection locked="0"/>
    </xf>
    <xf numFmtId="0" fontId="74" fillId="27" borderId="199" xfId="47" applyFont="1" applyFill="1" applyBorder="1" applyAlignment="1" applyProtection="1">
      <alignment horizontal="center" vertical="center" wrapText="1"/>
      <protection locked="0"/>
    </xf>
    <xf numFmtId="0" fontId="74" fillId="27" borderId="158" xfId="47" applyFont="1" applyFill="1" applyBorder="1" applyAlignment="1" applyProtection="1">
      <alignment horizontal="center" vertical="center" wrapText="1"/>
      <protection locked="0"/>
    </xf>
    <xf numFmtId="0" fontId="74" fillId="27" borderId="193" xfId="47" applyFont="1" applyFill="1" applyBorder="1" applyAlignment="1" applyProtection="1">
      <alignment horizontal="center" vertical="center" wrapText="1"/>
      <protection locked="0"/>
    </xf>
    <xf numFmtId="0" fontId="70" fillId="0" borderId="198" xfId="47" applyFont="1" applyFill="1" applyBorder="1" applyAlignment="1">
      <alignment horizontal="center" vertical="center" wrapText="1"/>
    </xf>
    <xf numFmtId="0" fontId="70" fillId="0" borderId="155" xfId="47" applyFont="1" applyFill="1" applyBorder="1" applyAlignment="1">
      <alignment horizontal="center" vertical="center" wrapText="1"/>
    </xf>
    <xf numFmtId="0" fontId="70" fillId="0" borderId="154" xfId="47" applyFont="1" applyFill="1" applyBorder="1" applyAlignment="1">
      <alignment horizontal="center" vertical="center" wrapText="1"/>
    </xf>
    <xf numFmtId="0" fontId="74" fillId="0" borderId="205" xfId="47" applyFont="1" applyBorder="1" applyAlignment="1">
      <alignment horizontal="center" vertical="center"/>
    </xf>
    <xf numFmtId="0" fontId="74" fillId="0" borderId="204" xfId="47" applyFont="1" applyBorder="1" applyAlignment="1">
      <alignment horizontal="center" vertical="center"/>
    </xf>
    <xf numFmtId="0" fontId="74" fillId="0" borderId="203" xfId="47" applyFont="1" applyBorder="1" applyAlignment="1">
      <alignment horizontal="center" vertical="center"/>
    </xf>
    <xf numFmtId="0" fontId="74" fillId="0" borderId="160" xfId="47" applyFont="1" applyBorder="1" applyAlignment="1">
      <alignment horizontal="center" vertical="center" wrapText="1"/>
    </xf>
    <xf numFmtId="0" fontId="74" fillId="0" borderId="158" xfId="47" applyFont="1" applyBorder="1" applyAlignment="1">
      <alignment horizontal="center" vertical="center" wrapText="1"/>
    </xf>
    <xf numFmtId="0" fontId="74" fillId="0" borderId="157" xfId="47" applyFont="1" applyBorder="1" applyAlignment="1">
      <alignment horizontal="center" vertical="center" wrapText="1"/>
    </xf>
    <xf numFmtId="0" fontId="74" fillId="0" borderId="133" xfId="47" applyFont="1" applyBorder="1" applyAlignment="1">
      <alignment horizontal="center" vertical="center" wrapText="1"/>
    </xf>
    <xf numFmtId="0" fontId="74" fillId="0" borderId="0" xfId="47" applyFont="1" applyBorder="1" applyAlignment="1">
      <alignment horizontal="center" vertical="center" wrapText="1"/>
    </xf>
    <xf numFmtId="0" fontId="74" fillId="0" borderId="17" xfId="47" applyFont="1" applyBorder="1" applyAlignment="1">
      <alignment horizontal="center" vertical="center" wrapText="1"/>
    </xf>
    <xf numFmtId="0" fontId="74" fillId="0" borderId="127" xfId="47" applyFont="1" applyBorder="1" applyAlignment="1">
      <alignment horizontal="center" vertical="center" wrapText="1"/>
    </xf>
    <xf numFmtId="0" fontId="74" fillId="0" borderId="42" xfId="47" applyFont="1" applyBorder="1" applyAlignment="1">
      <alignment horizontal="center" vertical="center" wrapText="1"/>
    </xf>
    <xf numFmtId="0" fontId="74" fillId="0" borderId="172" xfId="47" applyFont="1" applyBorder="1" applyAlignment="1">
      <alignment horizontal="center" vertical="center" wrapText="1"/>
    </xf>
    <xf numFmtId="0" fontId="68" fillId="0" borderId="201" xfId="47" applyFont="1" applyBorder="1" applyAlignment="1">
      <alignment horizontal="center" vertical="center" wrapText="1"/>
    </xf>
    <xf numFmtId="0" fontId="68" fillId="0" borderId="28" xfId="47" applyFont="1" applyBorder="1" applyAlignment="1">
      <alignment horizontal="center" vertical="center" wrapText="1"/>
    </xf>
    <xf numFmtId="0" fontId="68" fillId="0" borderId="171" xfId="47" applyFont="1" applyBorder="1" applyAlignment="1">
      <alignment horizontal="center" vertical="center" wrapText="1"/>
    </xf>
    <xf numFmtId="0" fontId="74" fillId="0" borderId="199" xfId="47" applyFont="1" applyBorder="1" applyAlignment="1">
      <alignment horizontal="center" vertical="center" wrapText="1"/>
    </xf>
    <xf numFmtId="0" fontId="74" fillId="0" borderId="16" xfId="47" applyFont="1" applyBorder="1" applyAlignment="1">
      <alignment horizontal="center" vertical="center" wrapText="1"/>
    </xf>
    <xf numFmtId="0" fontId="74" fillId="0" borderId="41" xfId="47" applyFont="1" applyBorder="1" applyAlignment="1">
      <alignment horizontal="center" vertical="center" wrapText="1"/>
    </xf>
    <xf numFmtId="0" fontId="74" fillId="0" borderId="193" xfId="47" applyFont="1" applyBorder="1" applyAlignment="1">
      <alignment horizontal="center" vertical="center" wrapText="1"/>
    </xf>
    <xf numFmtId="0" fontId="74" fillId="0" borderId="37" xfId="47" applyFont="1" applyBorder="1" applyAlignment="1">
      <alignment horizontal="center" vertical="center" wrapText="1"/>
    </xf>
    <xf numFmtId="0" fontId="74" fillId="0" borderId="43" xfId="47" applyFont="1" applyBorder="1" applyAlignment="1">
      <alignment horizontal="center" vertical="center" wrapText="1"/>
    </xf>
    <xf numFmtId="0" fontId="68" fillId="0" borderId="160" xfId="47" applyFont="1" applyBorder="1" applyAlignment="1">
      <alignment horizontal="center" vertical="center" wrapText="1"/>
    </xf>
    <xf numFmtId="0" fontId="68" fillId="0" borderId="158" xfId="47" applyFont="1" applyBorder="1" applyAlignment="1">
      <alignment horizontal="center" vertical="center" wrapText="1"/>
    </xf>
    <xf numFmtId="0" fontId="68" fillId="0" borderId="193" xfId="47" applyFont="1" applyBorder="1" applyAlignment="1">
      <alignment horizontal="center" vertical="center" wrapText="1"/>
    </xf>
    <xf numFmtId="0" fontId="68" fillId="0" borderId="133" xfId="47" applyFont="1" applyBorder="1" applyAlignment="1">
      <alignment horizontal="center" vertical="center" wrapText="1"/>
    </xf>
    <xf numFmtId="0" fontId="68" fillId="0" borderId="0" xfId="47" applyFont="1" applyBorder="1" applyAlignment="1">
      <alignment horizontal="center" vertical="center" wrapText="1"/>
    </xf>
    <xf numFmtId="0" fontId="68" fillId="0" borderId="37" xfId="47" applyFont="1" applyBorder="1" applyAlignment="1">
      <alignment horizontal="center" vertical="center" wrapText="1"/>
    </xf>
    <xf numFmtId="0" fontId="68" fillId="0" borderId="127" xfId="47" applyFont="1" applyBorder="1" applyAlignment="1">
      <alignment horizontal="center" vertical="center" wrapText="1"/>
    </xf>
    <xf numFmtId="0" fontId="68" fillId="0" borderId="42" xfId="47" applyFont="1" applyBorder="1" applyAlignment="1">
      <alignment horizontal="center" vertical="center" wrapText="1"/>
    </xf>
    <xf numFmtId="0" fontId="68" fillId="0" borderId="43" xfId="47" applyFont="1" applyBorder="1" applyAlignment="1">
      <alignment horizontal="center" vertical="center" wrapText="1"/>
    </xf>
    <xf numFmtId="0" fontId="76" fillId="27" borderId="0" xfId="47" applyFont="1" applyFill="1" applyAlignment="1" applyProtection="1">
      <alignment horizontal="center" vertical="center"/>
      <protection locked="0"/>
    </xf>
    <xf numFmtId="0" fontId="76" fillId="0" borderId="0" xfId="47" applyFont="1" applyFill="1" applyAlignment="1">
      <alignment horizontal="center" vertical="center"/>
    </xf>
    <xf numFmtId="0" fontId="74" fillId="29" borderId="19" xfId="47" applyFont="1" applyFill="1" applyBorder="1" applyAlignment="1" applyProtection="1">
      <alignment horizontal="center" vertical="center"/>
      <protection locked="0"/>
    </xf>
    <xf numFmtId="0" fontId="74" fillId="28" borderId="10" xfId="47" applyFont="1" applyFill="1" applyBorder="1" applyAlignment="1" applyProtection="1">
      <alignment horizontal="center" vertical="center"/>
      <protection locked="0"/>
    </xf>
    <xf numFmtId="0" fontId="74" fillId="28" borderId="11" xfId="47" applyFont="1" applyFill="1" applyBorder="1" applyAlignment="1" applyProtection="1">
      <alignment horizontal="center" vertical="center"/>
      <protection locked="0"/>
    </xf>
    <xf numFmtId="0" fontId="76" fillId="29" borderId="0" xfId="47" applyFont="1" applyFill="1" applyAlignment="1" applyProtection="1">
      <alignment horizontal="center" vertical="center"/>
      <protection locked="0"/>
    </xf>
    <xf numFmtId="0" fontId="76" fillId="28" borderId="0" xfId="47" applyFont="1" applyFill="1" applyAlignment="1" applyProtection="1">
      <alignment horizontal="center" vertical="center"/>
      <protection locked="0"/>
    </xf>
    <xf numFmtId="0" fontId="69" fillId="0" borderId="160" xfId="47" applyFont="1" applyBorder="1" applyAlignment="1">
      <alignment horizontal="center" vertical="center" wrapText="1"/>
    </xf>
    <xf numFmtId="0" fontId="69" fillId="0" borderId="158" xfId="47" applyFont="1" applyBorder="1" applyAlignment="1">
      <alignment horizontal="center" vertical="center" wrapText="1"/>
    </xf>
    <xf numFmtId="0" fontId="69" fillId="0" borderId="193" xfId="47" applyFont="1" applyBorder="1" applyAlignment="1">
      <alignment horizontal="center" vertical="center" wrapText="1"/>
    </xf>
    <xf numFmtId="0" fontId="74" fillId="0" borderId="48" xfId="47" applyFont="1" applyBorder="1" applyAlignment="1">
      <alignment horizontal="center" vertical="center"/>
    </xf>
    <xf numFmtId="0" fontId="74" fillId="0" borderId="10" xfId="47" applyFont="1" applyBorder="1" applyAlignment="1">
      <alignment horizontal="center" vertical="center"/>
    </xf>
    <xf numFmtId="0" fontId="74" fillId="0" borderId="39" xfId="47" applyFont="1" applyBorder="1" applyAlignment="1">
      <alignment horizontal="center" vertical="center"/>
    </xf>
    <xf numFmtId="0" fontId="74" fillId="24" borderId="48" xfId="47" applyFont="1" applyFill="1" applyBorder="1" applyAlignment="1">
      <alignment horizontal="center" vertical="center"/>
    </xf>
    <xf numFmtId="0" fontId="74" fillId="24" borderId="10" xfId="47" applyFont="1" applyFill="1" applyBorder="1" applyAlignment="1">
      <alignment horizontal="center" vertical="center"/>
    </xf>
    <xf numFmtId="0" fontId="74" fillId="24" borderId="39" xfId="47" applyFont="1" applyFill="1" applyBorder="1" applyAlignment="1">
      <alignment horizontal="center" vertical="center"/>
    </xf>
    <xf numFmtId="0" fontId="74" fillId="0" borderId="160" xfId="47" quotePrefix="1" applyFont="1" applyBorder="1" applyAlignment="1" applyProtection="1">
      <alignment horizontal="center" vertical="center"/>
    </xf>
    <xf numFmtId="0" fontId="74" fillId="0" borderId="158" xfId="47" applyFont="1" applyBorder="1" applyAlignment="1" applyProtection="1">
      <alignment horizontal="center" vertical="center"/>
    </xf>
    <xf numFmtId="0" fontId="74" fillId="0" borderId="193" xfId="47" applyFont="1" applyBorder="1" applyAlignment="1" applyProtection="1">
      <alignment horizontal="center" vertical="center"/>
    </xf>
    <xf numFmtId="0" fontId="75" fillId="24" borderId="160" xfId="47" applyFont="1" applyFill="1" applyBorder="1" applyAlignment="1">
      <alignment horizontal="center" vertical="center" wrapText="1"/>
    </xf>
    <xf numFmtId="0" fontId="75" fillId="24" borderId="157" xfId="47" applyFont="1" applyFill="1" applyBorder="1" applyAlignment="1">
      <alignment horizontal="center" vertical="center" wrapText="1"/>
    </xf>
    <xf numFmtId="0" fontId="75" fillId="24" borderId="133" xfId="47" applyFont="1" applyFill="1" applyBorder="1" applyAlignment="1">
      <alignment horizontal="center" vertical="center" wrapText="1"/>
    </xf>
    <xf numFmtId="0" fontId="75" fillId="24" borderId="17" xfId="47" applyFont="1" applyFill="1" applyBorder="1" applyAlignment="1">
      <alignment horizontal="center" vertical="center" wrapText="1"/>
    </xf>
    <xf numFmtId="0" fontId="75" fillId="24" borderId="127" xfId="47" applyFont="1" applyFill="1" applyBorder="1" applyAlignment="1">
      <alignment horizontal="center" vertical="center" wrapText="1"/>
    </xf>
    <xf numFmtId="0" fontId="75" fillId="24" borderId="172" xfId="47" applyFont="1" applyFill="1" applyBorder="1" applyAlignment="1">
      <alignment horizontal="center" vertical="center" wrapText="1"/>
    </xf>
    <xf numFmtId="0" fontId="75" fillId="24" borderId="199" xfId="47" applyFont="1" applyFill="1" applyBorder="1" applyAlignment="1">
      <alignment horizontal="center" vertical="center" wrapText="1"/>
    </xf>
    <xf numFmtId="0" fontId="75" fillId="24" borderId="193" xfId="47" applyFont="1" applyFill="1" applyBorder="1" applyAlignment="1">
      <alignment horizontal="center" vertical="center" wrapText="1"/>
    </xf>
    <xf numFmtId="0" fontId="75" fillId="24" borderId="16" xfId="47" applyFont="1" applyFill="1" applyBorder="1" applyAlignment="1">
      <alignment horizontal="center" vertical="center" wrapText="1"/>
    </xf>
    <xf numFmtId="0" fontId="75" fillId="24" borderId="37" xfId="47" applyFont="1" applyFill="1" applyBorder="1" applyAlignment="1">
      <alignment horizontal="center" vertical="center" wrapText="1"/>
    </xf>
    <xf numFmtId="0" fontId="75" fillId="24" borderId="41" xfId="47" applyFont="1" applyFill="1" applyBorder="1" applyAlignment="1">
      <alignment horizontal="center" vertical="center" wrapText="1"/>
    </xf>
    <xf numFmtId="0" fontId="75" fillId="24" borderId="43" xfId="47" applyFont="1" applyFill="1" applyBorder="1" applyAlignment="1">
      <alignment horizontal="center" vertical="center" wrapText="1"/>
    </xf>
    <xf numFmtId="0" fontId="74" fillId="27" borderId="19" xfId="47" applyFont="1" applyFill="1" applyBorder="1" applyAlignment="1" applyProtection="1">
      <alignment horizontal="center" vertical="center"/>
      <protection locked="0"/>
    </xf>
    <xf numFmtId="0" fontId="74" fillId="27" borderId="11" xfId="47" applyFont="1" applyFill="1" applyBorder="1" applyAlignment="1" applyProtection="1">
      <alignment horizontal="center" vertical="center"/>
      <protection locked="0"/>
    </xf>
    <xf numFmtId="1" fontId="74" fillId="24" borderId="197" xfId="47" applyNumberFormat="1" applyFont="1" applyFill="1" applyBorder="1" applyAlignment="1">
      <alignment horizontal="center" vertical="center" wrapText="1"/>
    </xf>
    <xf numFmtId="1" fontId="74" fillId="24" borderId="196" xfId="47" applyNumberFormat="1" applyFont="1" applyFill="1" applyBorder="1" applyAlignment="1">
      <alignment horizontal="center" vertical="center" wrapText="1"/>
    </xf>
    <xf numFmtId="1" fontId="74" fillId="24" borderId="195" xfId="47" applyNumberFormat="1" applyFont="1" applyFill="1" applyBorder="1" applyAlignment="1">
      <alignment horizontal="center" vertical="center" wrapText="1"/>
    </xf>
    <xf numFmtId="1" fontId="74" fillId="24" borderId="194" xfId="47" applyNumberFormat="1" applyFont="1" applyFill="1" applyBorder="1" applyAlignment="1">
      <alignment horizontal="center" vertical="center" wrapText="1"/>
    </xf>
    <xf numFmtId="0" fontId="74" fillId="27" borderId="160" xfId="47" applyFont="1" applyFill="1" applyBorder="1" applyAlignment="1" applyProtection="1">
      <alignment horizontal="left" vertical="center" wrapText="1"/>
      <protection locked="0"/>
    </xf>
    <xf numFmtId="0" fontId="74" fillId="27" borderId="158" xfId="47" applyFont="1" applyFill="1" applyBorder="1" applyAlignment="1" applyProtection="1">
      <alignment horizontal="left" vertical="center" wrapText="1"/>
      <protection locked="0"/>
    </xf>
    <xf numFmtId="0" fontId="74" fillId="27" borderId="193" xfId="47" applyFont="1" applyFill="1" applyBorder="1" applyAlignment="1" applyProtection="1">
      <alignment horizontal="left" vertical="center" wrapText="1"/>
      <protection locked="0"/>
    </xf>
    <xf numFmtId="0" fontId="74" fillId="24" borderId="19" xfId="47" applyFont="1" applyFill="1" applyBorder="1" applyAlignment="1">
      <alignment horizontal="center" vertical="center"/>
    </xf>
    <xf numFmtId="0" fontId="74" fillId="24" borderId="11" xfId="47" applyFont="1" applyFill="1" applyBorder="1" applyAlignment="1">
      <alignment horizontal="center" vertical="center"/>
    </xf>
    <xf numFmtId="0" fontId="74" fillId="27" borderId="10" xfId="47" applyFont="1" applyFill="1" applyBorder="1" applyAlignment="1" applyProtection="1">
      <alignment horizontal="center" vertical="center"/>
      <protection locked="0"/>
    </xf>
    <xf numFmtId="38" fontId="74" fillId="24" borderId="0" xfId="57" applyFont="1" applyFill="1" applyBorder="1" applyAlignment="1" applyProtection="1">
      <alignment horizontal="center" vertical="center"/>
    </xf>
    <xf numFmtId="20" fontId="74" fillId="27" borderId="19" xfId="47" applyNumberFormat="1" applyFont="1" applyFill="1" applyBorder="1" applyAlignment="1" applyProtection="1">
      <alignment horizontal="center" vertical="center"/>
      <protection locked="0"/>
    </xf>
    <xf numFmtId="20" fontId="74" fillId="27" borderId="10" xfId="47" applyNumberFormat="1" applyFont="1" applyFill="1" applyBorder="1" applyAlignment="1" applyProtection="1">
      <alignment horizontal="center" vertical="center"/>
      <protection locked="0"/>
    </xf>
    <xf numFmtId="20" fontId="74" fillId="27" borderId="11" xfId="47" applyNumberFormat="1" applyFont="1" applyFill="1" applyBorder="1" applyAlignment="1" applyProtection="1">
      <alignment horizontal="center" vertical="center"/>
      <protection locked="0"/>
    </xf>
    <xf numFmtId="4" fontId="74" fillId="0" borderId="19" xfId="47" applyNumberFormat="1" applyFont="1" applyBorder="1" applyAlignment="1">
      <alignment horizontal="center" vertical="center"/>
    </xf>
    <xf numFmtId="4" fontId="74" fillId="0" borderId="11" xfId="47" applyNumberFormat="1" applyFont="1" applyBorder="1" applyAlignment="1">
      <alignment horizontal="center" vertical="center"/>
    </xf>
    <xf numFmtId="0" fontId="78" fillId="24" borderId="21" xfId="47" applyFont="1" applyFill="1" applyBorder="1" applyAlignment="1" applyProtection="1">
      <alignment horizontal="center" vertical="center"/>
    </xf>
    <xf numFmtId="0" fontId="68" fillId="24" borderId="0" xfId="47" applyFont="1" applyFill="1" applyBorder="1" applyAlignment="1">
      <alignment horizontal="left" vertical="center" indent="1"/>
    </xf>
    <xf numFmtId="0" fontId="86" fillId="24" borderId="205" xfId="47" applyFont="1" applyFill="1" applyBorder="1" applyAlignment="1">
      <alignment horizontal="center" vertical="center"/>
    </xf>
    <xf numFmtId="0" fontId="86" fillId="24" borderId="204" xfId="47" applyFont="1" applyFill="1" applyBorder="1" applyAlignment="1">
      <alignment horizontal="center" vertical="center"/>
    </xf>
    <xf numFmtId="0" fontId="86" fillId="24" borderId="203" xfId="47" applyFont="1" applyFill="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33" fillId="24" borderId="0" xfId="53" applyFont="1" applyFill="1" applyBorder="1" applyAlignment="1">
      <alignment horizontal="center" vertical="top"/>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11" xfId="53" applyFont="1" applyFill="1" applyBorder="1" applyAlignment="1">
      <alignment horizontal="left" vertical="center"/>
    </xf>
    <xf numFmtId="0" fontId="32" fillId="24" borderId="14" xfId="53" applyFont="1" applyFill="1" applyBorder="1" applyAlignment="1">
      <alignment horizontal="left"/>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34" fillId="24" borderId="12" xfId="53" applyFont="1" applyFill="1" applyBorder="1" applyAlignment="1">
      <alignment horizontal="center"/>
    </xf>
    <xf numFmtId="0" fontId="34" fillId="24" borderId="0" xfId="53" applyFont="1" applyFill="1" applyBorder="1" applyAlignment="1">
      <alignment horizontal="left" vertical="top"/>
    </xf>
    <xf numFmtId="0" fontId="31" fillId="24" borderId="0" xfId="53" applyFont="1" applyFill="1" applyBorder="1" applyAlignment="1">
      <alignment horizontal="center" vertical="center"/>
    </xf>
    <xf numFmtId="0" fontId="33" fillId="24" borderId="0" xfId="53" applyFont="1" applyFill="1" applyBorder="1" applyAlignment="1">
      <alignment horizontal="center" vertical="center"/>
    </xf>
    <xf numFmtId="0" fontId="31"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3" fillId="24" borderId="0" xfId="53" applyFont="1" applyFill="1" applyBorder="1" applyAlignment="1">
      <alignment horizontal="left" vertical="top"/>
    </xf>
    <xf numFmtId="0" fontId="32" fillId="24" borderId="0" xfId="53" applyFont="1" applyFill="1" applyBorder="1" applyAlignment="1">
      <alignment horizontal="left" vertical="top"/>
    </xf>
    <xf numFmtId="0" fontId="59" fillId="24" borderId="210" xfId="53" applyFont="1" applyFill="1" applyBorder="1" applyAlignment="1">
      <alignment horizontal="left" vertical="center" wrapText="1"/>
    </xf>
    <xf numFmtId="0" fontId="64" fillId="24" borderId="211" xfId="53" applyFont="1" applyFill="1" applyBorder="1" applyAlignment="1">
      <alignment horizontal="left" vertical="center" wrapText="1"/>
    </xf>
    <xf numFmtId="0" fontId="59" fillId="24" borderId="212" xfId="53" applyFont="1" applyFill="1" applyBorder="1" applyAlignment="1">
      <alignment horizontal="left" vertical="center" wrapText="1"/>
    </xf>
    <xf numFmtId="0" fontId="64" fillId="24" borderId="213" xfId="53" applyFont="1" applyFill="1" applyBorder="1" applyAlignment="1">
      <alignment horizontal="left" vertical="center" wrapText="1"/>
    </xf>
    <xf numFmtId="0" fontId="59" fillId="24" borderId="0" xfId="53" applyFont="1" applyFill="1" applyBorder="1" applyAlignment="1">
      <alignment horizontal="left" vertical="center" wrapText="1"/>
    </xf>
    <xf numFmtId="0" fontId="64" fillId="24" borderId="0" xfId="53" applyFont="1" applyFill="1" applyBorder="1" applyAlignment="1">
      <alignment horizontal="left" vertical="center" wrapText="1"/>
    </xf>
    <xf numFmtId="0" fontId="59" fillId="24" borderId="137" xfId="53" applyFont="1" applyFill="1" applyBorder="1" applyAlignment="1">
      <alignment horizontal="center" vertical="center" wrapText="1"/>
    </xf>
    <xf numFmtId="0" fontId="59" fillId="24" borderId="134" xfId="53" applyFont="1" applyFill="1" applyBorder="1" applyAlignment="1">
      <alignment horizontal="center" vertical="center" wrapText="1"/>
    </xf>
    <xf numFmtId="0" fontId="59" fillId="24" borderId="181" xfId="53" applyFont="1" applyFill="1" applyBorder="1" applyAlignment="1">
      <alignment horizontal="left" vertical="center" wrapText="1"/>
    </xf>
    <xf numFmtId="0" fontId="59" fillId="24" borderId="180" xfId="53" applyFont="1" applyFill="1" applyBorder="1" applyAlignment="1">
      <alignment horizontal="left" vertical="center" wrapText="1"/>
    </xf>
    <xf numFmtId="0" fontId="59" fillId="24" borderId="133" xfId="53" applyFont="1" applyFill="1" applyBorder="1" applyAlignment="1">
      <alignment horizontal="left" vertical="top" wrapText="1"/>
    </xf>
    <xf numFmtId="0" fontId="59" fillId="24" borderId="37" xfId="53" applyFont="1" applyFill="1" applyBorder="1" applyAlignment="1">
      <alignment horizontal="left" vertical="top" wrapText="1"/>
    </xf>
    <xf numFmtId="0" fontId="59" fillId="24" borderId="133" xfId="53" applyFont="1" applyFill="1" applyBorder="1" applyAlignment="1">
      <alignment horizontal="left" vertical="center" wrapText="1"/>
    </xf>
    <xf numFmtId="0" fontId="59" fillId="24" borderId="37" xfId="53" applyFont="1" applyFill="1" applyBorder="1" applyAlignment="1">
      <alignment horizontal="left" vertical="center" wrapText="1"/>
    </xf>
    <xf numFmtId="0" fontId="59" fillId="24" borderId="127" xfId="53" applyFont="1" applyFill="1" applyBorder="1" applyAlignment="1">
      <alignment horizontal="left" vertical="top" wrapText="1"/>
    </xf>
    <xf numFmtId="0" fontId="59" fillId="24" borderId="43" xfId="53" applyFont="1" applyFill="1" applyBorder="1" applyAlignment="1">
      <alignment horizontal="left" vertical="top" wrapText="1"/>
    </xf>
    <xf numFmtId="0" fontId="59" fillId="24" borderId="0" xfId="53" applyFont="1" applyFill="1" applyBorder="1" applyAlignment="1">
      <alignment horizontal="left"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104900" y="10239375"/>
          <a:ext cx="14668500" cy="3333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124200" y="800100"/>
          <a:ext cx="76200"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71525" y="17183100"/>
          <a:ext cx="9791700" cy="22002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V39" sqref="V39:X39"/>
    </sheetView>
  </sheetViews>
  <sheetFormatPr defaultColWidth="2.875" defaultRowHeight="14.85" customHeight="1" x14ac:dyDescent="0.15"/>
  <cols>
    <col min="1" max="1" width="4.5" style="35" customWidth="1"/>
    <col min="2" max="22" width="2.875" style="35"/>
    <col min="23" max="23" width="3.875" style="35" customWidth="1"/>
    <col min="24" max="36" width="3.5" style="35" customWidth="1"/>
    <col min="37" max="16384" width="2.875" style="35"/>
  </cols>
  <sheetData>
    <row r="1" spans="1:36" ht="14.85" customHeight="1" x14ac:dyDescent="0.15">
      <c r="A1" s="35" t="s">
        <v>148</v>
      </c>
      <c r="N1" s="36"/>
      <c r="W1" s="37"/>
      <c r="X1" s="37"/>
      <c r="Y1" s="37"/>
      <c r="Z1" s="37"/>
      <c r="AA1" s="37"/>
      <c r="AB1" s="37"/>
      <c r="AC1" s="37"/>
      <c r="AD1" s="37"/>
      <c r="AE1" s="37"/>
      <c r="AF1" s="37"/>
      <c r="AG1" s="37"/>
      <c r="AH1" s="37"/>
      <c r="AI1" s="37"/>
      <c r="AJ1" s="37"/>
    </row>
    <row r="2" spans="1:36" ht="14.85" customHeight="1" x14ac:dyDescent="0.15">
      <c r="W2" s="37"/>
      <c r="X2" s="37"/>
      <c r="Y2" s="37"/>
      <c r="Z2" s="37"/>
      <c r="AA2" s="37"/>
      <c r="AB2" s="37"/>
      <c r="AC2" s="37"/>
      <c r="AD2" s="37"/>
      <c r="AE2" s="37"/>
      <c r="AF2" s="37"/>
      <c r="AG2" s="37"/>
      <c r="AH2" s="37"/>
      <c r="AI2" s="37"/>
      <c r="AJ2" s="37"/>
    </row>
    <row r="3" spans="1:36" ht="14.85" customHeight="1" x14ac:dyDescent="0.15">
      <c r="E3" s="35" t="s">
        <v>94</v>
      </c>
      <c r="V3" s="39"/>
      <c r="W3" s="39"/>
      <c r="X3" s="39"/>
      <c r="Y3" s="39"/>
      <c r="Z3" s="39"/>
      <c r="AA3" s="39"/>
      <c r="AB3" s="39"/>
      <c r="AC3" s="39"/>
      <c r="AD3" s="39"/>
      <c r="AE3" s="39"/>
      <c r="AF3" s="39"/>
      <c r="AG3" s="39"/>
      <c r="AH3" s="39"/>
      <c r="AI3" s="39"/>
      <c r="AJ3" s="39"/>
    </row>
    <row r="4" spans="1:36" ht="14.85" customHeight="1" x14ac:dyDescent="0.15">
      <c r="E4" s="35" t="s">
        <v>95</v>
      </c>
      <c r="V4" s="39"/>
      <c r="W4" s="39"/>
      <c r="X4" s="39"/>
      <c r="Y4" s="39"/>
      <c r="Z4" s="39"/>
      <c r="AA4" s="39"/>
      <c r="AB4" s="39"/>
      <c r="AC4" s="39"/>
      <c r="AD4" s="39"/>
      <c r="AE4" s="39"/>
      <c r="AF4" s="39"/>
      <c r="AG4" s="39"/>
      <c r="AH4" s="39"/>
      <c r="AI4" s="39"/>
      <c r="AJ4" s="39"/>
    </row>
    <row r="5" spans="1:36" ht="14.85" customHeight="1" x14ac:dyDescent="0.15">
      <c r="E5" s="35" t="s">
        <v>96</v>
      </c>
    </row>
    <row r="6" spans="1:36" ht="14.85" customHeight="1" x14ac:dyDescent="0.15">
      <c r="E6" s="35" t="s">
        <v>97</v>
      </c>
    </row>
    <row r="7" spans="1:36" ht="14.85" customHeight="1" x14ac:dyDescent="0.15">
      <c r="A7" s="471" t="s">
        <v>98</v>
      </c>
      <c r="B7" s="471"/>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row>
    <row r="8" spans="1:36" ht="14.85" customHeight="1" x14ac:dyDescent="0.15">
      <c r="G8" s="37"/>
      <c r="H8" s="37"/>
      <c r="I8" s="37"/>
      <c r="J8" s="37"/>
      <c r="K8" s="37"/>
      <c r="L8" s="37"/>
      <c r="M8" s="37"/>
      <c r="N8" s="37"/>
      <c r="O8" s="37"/>
      <c r="P8" s="37"/>
      <c r="Q8" s="37"/>
      <c r="R8" s="37"/>
    </row>
    <row r="9" spans="1:36" ht="14.85" customHeight="1" x14ac:dyDescent="0.15">
      <c r="D9" s="37"/>
      <c r="F9" s="37"/>
      <c r="G9" s="37"/>
      <c r="H9" s="37"/>
      <c r="I9" s="37"/>
      <c r="J9" s="37"/>
      <c r="K9" s="37"/>
      <c r="AB9" s="471"/>
      <c r="AC9" s="471"/>
      <c r="AD9" s="35" t="s">
        <v>1</v>
      </c>
      <c r="AE9" s="471"/>
      <c r="AF9" s="471"/>
      <c r="AG9" s="35" t="s">
        <v>2</v>
      </c>
      <c r="AH9" s="471"/>
      <c r="AI9" s="471"/>
      <c r="AJ9" s="35" t="s">
        <v>3</v>
      </c>
    </row>
    <row r="10" spans="1:36" ht="14.85" customHeight="1" x14ac:dyDescent="0.15">
      <c r="A10" s="470"/>
      <c r="B10" s="470"/>
      <c r="C10" s="470"/>
      <c r="D10" s="470"/>
      <c r="E10" s="470"/>
      <c r="F10" s="471" t="s">
        <v>163</v>
      </c>
      <c r="G10" s="471"/>
      <c r="H10" s="471"/>
      <c r="I10" s="471"/>
      <c r="J10" s="471"/>
      <c r="K10" s="471"/>
    </row>
    <row r="11" spans="1:36" ht="18" customHeight="1" x14ac:dyDescent="0.15">
      <c r="A11" s="470"/>
      <c r="B11" s="470"/>
      <c r="C11" s="470"/>
      <c r="D11" s="470"/>
      <c r="E11" s="470"/>
      <c r="F11" s="471"/>
      <c r="G11" s="471"/>
      <c r="H11" s="471"/>
      <c r="I11" s="471"/>
      <c r="J11" s="471"/>
      <c r="K11" s="471"/>
      <c r="P11" s="413" t="s">
        <v>38</v>
      </c>
      <c r="Q11" s="413"/>
      <c r="R11" s="413"/>
      <c r="S11" s="40"/>
      <c r="T11" s="414"/>
      <c r="U11" s="414"/>
      <c r="V11" s="414"/>
      <c r="W11" s="414"/>
      <c r="X11" s="414"/>
      <c r="Y11" s="414"/>
      <c r="Z11" s="414"/>
      <c r="AA11" s="414"/>
      <c r="AB11" s="414"/>
      <c r="AC11" s="414"/>
      <c r="AD11" s="414"/>
      <c r="AE11" s="414"/>
      <c r="AF11" s="414"/>
      <c r="AG11" s="414"/>
      <c r="AH11" s="414"/>
      <c r="AI11" s="414"/>
      <c r="AJ11" s="414"/>
    </row>
    <row r="12" spans="1:36" ht="18" customHeight="1" x14ac:dyDescent="0.15">
      <c r="C12" s="37"/>
      <c r="D12" s="37"/>
      <c r="E12" s="37"/>
      <c r="F12" s="37"/>
      <c r="G12" s="37"/>
      <c r="H12" s="37"/>
      <c r="I12" s="37"/>
      <c r="J12" s="37"/>
      <c r="K12" s="37"/>
      <c r="P12" s="413"/>
      <c r="Q12" s="413"/>
      <c r="R12" s="413"/>
      <c r="S12" s="40"/>
      <c r="T12" s="414"/>
      <c r="U12" s="414"/>
      <c r="V12" s="414"/>
      <c r="W12" s="414"/>
      <c r="X12" s="414"/>
      <c r="Y12" s="414"/>
      <c r="Z12" s="414"/>
      <c r="AA12" s="414"/>
      <c r="AB12" s="414"/>
      <c r="AC12" s="414"/>
      <c r="AD12" s="414"/>
      <c r="AE12" s="414"/>
      <c r="AF12" s="414"/>
      <c r="AG12" s="414"/>
      <c r="AH12" s="414"/>
      <c r="AI12" s="414"/>
      <c r="AJ12" s="414"/>
    </row>
    <row r="13" spans="1:36" ht="18" customHeight="1" x14ac:dyDescent="0.15">
      <c r="C13" s="37"/>
      <c r="D13" s="37"/>
      <c r="E13" s="37"/>
      <c r="F13" s="37"/>
      <c r="G13" s="37"/>
      <c r="H13" s="37"/>
      <c r="I13" s="37"/>
      <c r="J13" s="37"/>
      <c r="K13" s="37"/>
      <c r="M13" s="40" t="s">
        <v>5</v>
      </c>
      <c r="P13" s="413" t="s">
        <v>39</v>
      </c>
      <c r="Q13" s="413"/>
      <c r="R13" s="413"/>
      <c r="S13" s="40"/>
      <c r="T13" s="414"/>
      <c r="U13" s="414"/>
      <c r="V13" s="414"/>
      <c r="W13" s="414"/>
      <c r="X13" s="414"/>
      <c r="Y13" s="414"/>
      <c r="Z13" s="414"/>
      <c r="AA13" s="414"/>
      <c r="AB13" s="414"/>
      <c r="AC13" s="414"/>
      <c r="AD13" s="414"/>
      <c r="AE13" s="414"/>
      <c r="AF13" s="414"/>
      <c r="AG13" s="414"/>
      <c r="AH13" s="414"/>
      <c r="AI13" s="414"/>
      <c r="AJ13" s="414"/>
    </row>
    <row r="14" spans="1:36" ht="18" customHeight="1" x14ac:dyDescent="0.15">
      <c r="C14" s="37"/>
      <c r="D14" s="37"/>
      <c r="E14" s="37"/>
      <c r="F14" s="37"/>
      <c r="G14" s="37"/>
      <c r="H14" s="37"/>
      <c r="I14" s="37"/>
      <c r="J14" s="37"/>
      <c r="K14" s="37"/>
      <c r="P14" s="413"/>
      <c r="Q14" s="413"/>
      <c r="R14" s="413"/>
      <c r="S14" s="40"/>
      <c r="T14" s="414"/>
      <c r="U14" s="414"/>
      <c r="V14" s="414"/>
      <c r="W14" s="414"/>
      <c r="X14" s="414"/>
      <c r="Y14" s="414"/>
      <c r="Z14" s="414"/>
      <c r="AA14" s="414"/>
      <c r="AB14" s="414"/>
      <c r="AC14" s="414"/>
      <c r="AD14" s="414"/>
      <c r="AE14" s="414"/>
      <c r="AF14" s="414"/>
      <c r="AG14" s="414"/>
      <c r="AH14" s="414"/>
      <c r="AI14" s="414"/>
      <c r="AJ14" s="414"/>
    </row>
    <row r="15" spans="1:36" ht="18" customHeight="1" x14ac:dyDescent="0.15">
      <c r="C15" s="37"/>
      <c r="D15" s="37"/>
      <c r="E15" s="37"/>
      <c r="F15" s="37"/>
      <c r="G15" s="37"/>
      <c r="H15" s="37"/>
      <c r="I15" s="37"/>
      <c r="J15" s="37"/>
      <c r="K15" s="37"/>
      <c r="P15" s="413" t="s">
        <v>99</v>
      </c>
      <c r="Q15" s="413"/>
      <c r="R15" s="413"/>
      <c r="S15" s="413"/>
      <c r="T15" s="413"/>
      <c r="U15" s="413"/>
      <c r="V15" s="414"/>
      <c r="W15" s="414"/>
      <c r="X15" s="414"/>
      <c r="Y15" s="414"/>
      <c r="Z15" s="414"/>
      <c r="AA15" s="414"/>
      <c r="AB15" s="414"/>
      <c r="AC15" s="414"/>
      <c r="AD15" s="414"/>
      <c r="AE15" s="414"/>
      <c r="AF15" s="414"/>
      <c r="AG15" s="414"/>
      <c r="AH15" s="414"/>
      <c r="AI15" s="414"/>
      <c r="AJ15" s="414"/>
    </row>
    <row r="16" spans="1:36" ht="18" customHeight="1" x14ac:dyDescent="0.15">
      <c r="C16" s="37"/>
      <c r="D16" s="37"/>
      <c r="E16" s="37"/>
      <c r="F16" s="37"/>
      <c r="G16" s="37"/>
      <c r="H16" s="37"/>
      <c r="I16" s="37"/>
      <c r="J16" s="37"/>
      <c r="K16" s="37"/>
      <c r="P16" s="413"/>
      <c r="Q16" s="413"/>
      <c r="R16" s="413"/>
      <c r="S16" s="413"/>
      <c r="T16" s="413"/>
      <c r="U16" s="413"/>
      <c r="V16" s="414"/>
      <c r="W16" s="414"/>
      <c r="X16" s="414"/>
      <c r="Y16" s="414"/>
      <c r="Z16" s="414"/>
      <c r="AA16" s="414"/>
      <c r="AB16" s="414"/>
      <c r="AC16" s="414"/>
      <c r="AD16" s="414"/>
      <c r="AE16" s="414"/>
      <c r="AF16" s="414"/>
      <c r="AG16" s="414"/>
      <c r="AH16" s="414"/>
      <c r="AI16" s="414"/>
      <c r="AJ16" s="414"/>
    </row>
    <row r="17" spans="1:36" ht="14.85" customHeight="1" x14ac:dyDescent="0.15">
      <c r="B17" s="35" t="s">
        <v>100</v>
      </c>
    </row>
    <row r="19" spans="1:36" ht="14.45" customHeight="1" x14ac:dyDescent="0.15">
      <c r="U19" s="499" t="s">
        <v>160</v>
      </c>
      <c r="V19" s="500"/>
      <c r="W19" s="501"/>
      <c r="X19" s="60"/>
      <c r="Y19" s="61"/>
      <c r="Z19" s="61"/>
      <c r="AA19" s="61"/>
      <c r="AB19" s="61"/>
      <c r="AC19" s="61"/>
      <c r="AD19" s="61"/>
      <c r="AE19" s="61"/>
      <c r="AF19" s="61"/>
      <c r="AG19" s="61"/>
      <c r="AH19" s="68"/>
      <c r="AI19" s="68"/>
      <c r="AJ19" s="69"/>
    </row>
    <row r="20" spans="1:36" ht="14.85" customHeight="1" x14ac:dyDescent="0.15">
      <c r="A20" s="503" t="s">
        <v>6</v>
      </c>
      <c r="B20" s="71" t="s">
        <v>7</v>
      </c>
      <c r="C20" s="72"/>
      <c r="D20" s="72"/>
      <c r="E20" s="72"/>
      <c r="F20" s="72"/>
      <c r="G20" s="73"/>
      <c r="H20" s="472"/>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4"/>
    </row>
    <row r="21" spans="1:36" ht="27.75" customHeight="1" x14ac:dyDescent="0.15">
      <c r="A21" s="504"/>
      <c r="B21" s="62" t="s">
        <v>101</v>
      </c>
      <c r="C21" s="63"/>
      <c r="D21" s="63"/>
      <c r="E21" s="63"/>
      <c r="F21" s="63"/>
      <c r="G21" s="63"/>
      <c r="H21" s="505"/>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7"/>
    </row>
    <row r="22" spans="1:36" ht="14.25" customHeight="1" x14ac:dyDescent="0.15">
      <c r="A22" s="504"/>
      <c r="B22" s="418" t="s">
        <v>8</v>
      </c>
      <c r="C22" s="480"/>
      <c r="D22" s="480"/>
      <c r="E22" s="480"/>
      <c r="F22" s="480"/>
      <c r="G22" s="481"/>
      <c r="H22" s="491" t="s">
        <v>9</v>
      </c>
      <c r="I22" s="492"/>
      <c r="J22" s="492"/>
      <c r="K22" s="492"/>
      <c r="L22" s="493"/>
      <c r="M22" s="493"/>
      <c r="N22" s="70" t="s">
        <v>10</v>
      </c>
      <c r="O22" s="493"/>
      <c r="P22" s="493"/>
      <c r="Q22" s="41" t="s">
        <v>11</v>
      </c>
      <c r="R22" s="492"/>
      <c r="S22" s="492"/>
      <c r="T22" s="492"/>
      <c r="U22" s="492"/>
      <c r="V22" s="492"/>
      <c r="W22" s="492"/>
      <c r="X22" s="492"/>
      <c r="Y22" s="492"/>
      <c r="Z22" s="492"/>
      <c r="AA22" s="492"/>
      <c r="AB22" s="492"/>
      <c r="AC22" s="492"/>
      <c r="AD22" s="492"/>
      <c r="AE22" s="492"/>
      <c r="AF22" s="492"/>
      <c r="AG22" s="492"/>
      <c r="AH22" s="492"/>
      <c r="AI22" s="492"/>
      <c r="AJ22" s="494"/>
    </row>
    <row r="23" spans="1:36" ht="14.25" customHeight="1" x14ac:dyDescent="0.15">
      <c r="A23" s="504"/>
      <c r="B23" s="508"/>
      <c r="C23" s="489"/>
      <c r="D23" s="489"/>
      <c r="E23" s="489"/>
      <c r="F23" s="489"/>
      <c r="G23" s="490"/>
      <c r="H23" s="495"/>
      <c r="I23" s="459"/>
      <c r="J23" s="459"/>
      <c r="K23" s="459"/>
      <c r="L23" s="84" t="s">
        <v>12</v>
      </c>
      <c r="M23" s="84" t="s">
        <v>13</v>
      </c>
      <c r="N23" s="459"/>
      <c r="O23" s="459"/>
      <c r="P23" s="459"/>
      <c r="Q23" s="459"/>
      <c r="R23" s="459"/>
      <c r="S23" s="459"/>
      <c r="T23" s="459"/>
      <c r="U23" s="459"/>
      <c r="V23" s="84" t="s">
        <v>14</v>
      </c>
      <c r="W23" s="84" t="s">
        <v>15</v>
      </c>
      <c r="X23" s="459"/>
      <c r="Y23" s="459"/>
      <c r="Z23" s="459"/>
      <c r="AA23" s="459"/>
      <c r="AB23" s="459"/>
      <c r="AC23" s="459"/>
      <c r="AD23" s="459"/>
      <c r="AE23" s="459"/>
      <c r="AF23" s="459"/>
      <c r="AG23" s="459"/>
      <c r="AH23" s="459"/>
      <c r="AI23" s="459"/>
      <c r="AJ23" s="460"/>
    </row>
    <row r="24" spans="1:36" ht="14.25" customHeight="1" x14ac:dyDescent="0.15">
      <c r="A24" s="504"/>
      <c r="B24" s="488"/>
      <c r="C24" s="489"/>
      <c r="D24" s="489"/>
      <c r="E24" s="489"/>
      <c r="F24" s="489"/>
      <c r="G24" s="490"/>
      <c r="H24" s="495"/>
      <c r="I24" s="459"/>
      <c r="J24" s="459"/>
      <c r="K24" s="459"/>
      <c r="L24" s="84" t="s">
        <v>16</v>
      </c>
      <c r="M24" s="84" t="s">
        <v>17</v>
      </c>
      <c r="N24" s="459"/>
      <c r="O24" s="459"/>
      <c r="P24" s="459"/>
      <c r="Q24" s="459"/>
      <c r="R24" s="459"/>
      <c r="S24" s="459"/>
      <c r="T24" s="459"/>
      <c r="U24" s="459"/>
      <c r="V24" s="84" t="s">
        <v>18</v>
      </c>
      <c r="W24" s="84" t="s">
        <v>19</v>
      </c>
      <c r="X24" s="459"/>
      <c r="Y24" s="459"/>
      <c r="Z24" s="459"/>
      <c r="AA24" s="459"/>
      <c r="AB24" s="459"/>
      <c r="AC24" s="459"/>
      <c r="AD24" s="459"/>
      <c r="AE24" s="459"/>
      <c r="AF24" s="459"/>
      <c r="AG24" s="459"/>
      <c r="AH24" s="459"/>
      <c r="AI24" s="459"/>
      <c r="AJ24" s="460"/>
    </row>
    <row r="25" spans="1:36" ht="18.95" customHeight="1" x14ac:dyDescent="0.15">
      <c r="A25" s="504"/>
      <c r="B25" s="502"/>
      <c r="C25" s="482"/>
      <c r="D25" s="482"/>
      <c r="E25" s="482"/>
      <c r="F25" s="482"/>
      <c r="G25" s="483"/>
      <c r="H25" s="461"/>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3"/>
    </row>
    <row r="26" spans="1:36" ht="18.75" customHeight="1" x14ac:dyDescent="0.15">
      <c r="A26" s="504"/>
      <c r="B26" s="488" t="s">
        <v>20</v>
      </c>
      <c r="C26" s="489"/>
      <c r="D26" s="489"/>
      <c r="E26" s="489"/>
      <c r="F26" s="489"/>
      <c r="G26" s="490"/>
      <c r="H26" s="76" t="s">
        <v>21</v>
      </c>
      <c r="I26" s="77"/>
      <c r="J26" s="78"/>
      <c r="K26" s="509"/>
      <c r="L26" s="510"/>
      <c r="M26" s="510"/>
      <c r="N26" s="510"/>
      <c r="O26" s="510"/>
      <c r="P26" s="510"/>
      <c r="Q26" s="42" t="s">
        <v>22</v>
      </c>
      <c r="R26" s="43"/>
      <c r="S26" s="511"/>
      <c r="T26" s="511"/>
      <c r="U26" s="512"/>
      <c r="V26" s="76" t="s">
        <v>23</v>
      </c>
      <c r="W26" s="77"/>
      <c r="X26" s="78"/>
      <c r="Y26" s="509"/>
      <c r="Z26" s="510"/>
      <c r="AA26" s="510"/>
      <c r="AB26" s="510"/>
      <c r="AC26" s="510"/>
      <c r="AD26" s="510"/>
      <c r="AE26" s="510"/>
      <c r="AF26" s="510"/>
      <c r="AG26" s="510"/>
      <c r="AH26" s="510"/>
      <c r="AI26" s="510"/>
      <c r="AJ26" s="513"/>
    </row>
    <row r="27" spans="1:36" ht="18.75" customHeight="1" x14ac:dyDescent="0.15">
      <c r="A27" s="504"/>
      <c r="B27" s="502"/>
      <c r="C27" s="482"/>
      <c r="D27" s="482"/>
      <c r="E27" s="482"/>
      <c r="F27" s="482"/>
      <c r="G27" s="483"/>
      <c r="H27" s="514" t="s">
        <v>24</v>
      </c>
      <c r="I27" s="514"/>
      <c r="J27" s="514"/>
      <c r="K27" s="509"/>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3"/>
    </row>
    <row r="28" spans="1:36" s="44" customFormat="1" ht="18.75" customHeight="1" x14ac:dyDescent="0.15">
      <c r="A28" s="504"/>
      <c r="B28" s="464" t="s">
        <v>25</v>
      </c>
      <c r="C28" s="465"/>
      <c r="D28" s="465"/>
      <c r="E28" s="465"/>
      <c r="F28" s="465"/>
      <c r="G28" s="466"/>
      <c r="H28" s="415"/>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7"/>
    </row>
    <row r="29" spans="1:36" ht="14.85" customHeight="1" x14ac:dyDescent="0.15">
      <c r="A29" s="504"/>
      <c r="B29" s="418" t="s">
        <v>26</v>
      </c>
      <c r="C29" s="419"/>
      <c r="D29" s="419"/>
      <c r="E29" s="419"/>
      <c r="F29" s="419"/>
      <c r="G29" s="420"/>
      <c r="H29" s="487" t="s">
        <v>27</v>
      </c>
      <c r="I29" s="480"/>
      <c r="J29" s="481"/>
      <c r="K29" s="418"/>
      <c r="L29" s="419"/>
      <c r="M29" s="419"/>
      <c r="N29" s="419"/>
      <c r="O29" s="419"/>
      <c r="P29" s="420"/>
      <c r="Q29" s="472" t="s">
        <v>7</v>
      </c>
      <c r="R29" s="473"/>
      <c r="S29" s="474"/>
      <c r="T29" s="472"/>
      <c r="U29" s="473"/>
      <c r="V29" s="473"/>
      <c r="W29" s="473"/>
      <c r="X29" s="473"/>
      <c r="Y29" s="473"/>
      <c r="Z29" s="473"/>
      <c r="AA29" s="474"/>
      <c r="AB29" s="475" t="s">
        <v>28</v>
      </c>
      <c r="AC29" s="476"/>
      <c r="AD29" s="479"/>
      <c r="AE29" s="480"/>
      <c r="AF29" s="480"/>
      <c r="AG29" s="480"/>
      <c r="AH29" s="480"/>
      <c r="AI29" s="480"/>
      <c r="AJ29" s="481"/>
    </row>
    <row r="30" spans="1:36" ht="14.85" customHeight="1" x14ac:dyDescent="0.15">
      <c r="A30" s="504"/>
      <c r="B30" s="421"/>
      <c r="C30" s="422"/>
      <c r="D30" s="422"/>
      <c r="E30" s="422"/>
      <c r="F30" s="422"/>
      <c r="G30" s="423"/>
      <c r="H30" s="502"/>
      <c r="I30" s="482"/>
      <c r="J30" s="483"/>
      <c r="K30" s="421"/>
      <c r="L30" s="422"/>
      <c r="M30" s="422"/>
      <c r="N30" s="422"/>
      <c r="O30" s="422"/>
      <c r="P30" s="423"/>
      <c r="Q30" s="484" t="s">
        <v>29</v>
      </c>
      <c r="R30" s="485"/>
      <c r="S30" s="486"/>
      <c r="T30" s="484"/>
      <c r="U30" s="485"/>
      <c r="V30" s="485"/>
      <c r="W30" s="485"/>
      <c r="X30" s="485"/>
      <c r="Y30" s="485"/>
      <c r="Z30" s="485"/>
      <c r="AA30" s="486"/>
      <c r="AB30" s="477"/>
      <c r="AC30" s="478"/>
      <c r="AD30" s="482"/>
      <c r="AE30" s="482"/>
      <c r="AF30" s="482"/>
      <c r="AG30" s="482"/>
      <c r="AH30" s="482"/>
      <c r="AI30" s="482"/>
      <c r="AJ30" s="483"/>
    </row>
    <row r="31" spans="1:36" ht="14.85" customHeight="1" x14ac:dyDescent="0.15">
      <c r="A31" s="504"/>
      <c r="B31" s="487" t="s">
        <v>30</v>
      </c>
      <c r="C31" s="480"/>
      <c r="D31" s="480"/>
      <c r="E31" s="480"/>
      <c r="F31" s="480"/>
      <c r="G31" s="481"/>
      <c r="H31" s="491" t="s">
        <v>9</v>
      </c>
      <c r="I31" s="492"/>
      <c r="J31" s="492"/>
      <c r="K31" s="492"/>
      <c r="L31" s="493"/>
      <c r="M31" s="493"/>
      <c r="N31" s="70" t="s">
        <v>10</v>
      </c>
      <c r="O31" s="493"/>
      <c r="P31" s="493"/>
      <c r="Q31" s="41" t="s">
        <v>11</v>
      </c>
      <c r="R31" s="492"/>
      <c r="S31" s="492"/>
      <c r="T31" s="492"/>
      <c r="U31" s="492"/>
      <c r="V31" s="492"/>
      <c r="W31" s="492"/>
      <c r="X31" s="492"/>
      <c r="Y31" s="492"/>
      <c r="Z31" s="492"/>
      <c r="AA31" s="492"/>
      <c r="AB31" s="492"/>
      <c r="AC31" s="492"/>
      <c r="AD31" s="492"/>
      <c r="AE31" s="492"/>
      <c r="AF31" s="492"/>
      <c r="AG31" s="492"/>
      <c r="AH31" s="492"/>
      <c r="AI31" s="492"/>
      <c r="AJ31" s="494"/>
    </row>
    <row r="32" spans="1:36" ht="14.85" customHeight="1" x14ac:dyDescent="0.15">
      <c r="A32" s="504"/>
      <c r="B32" s="488"/>
      <c r="C32" s="489"/>
      <c r="D32" s="489"/>
      <c r="E32" s="489"/>
      <c r="F32" s="489"/>
      <c r="G32" s="490"/>
      <c r="H32" s="495"/>
      <c r="I32" s="459"/>
      <c r="J32" s="459"/>
      <c r="K32" s="459"/>
      <c r="L32" s="84" t="s">
        <v>12</v>
      </c>
      <c r="M32" s="84" t="s">
        <v>13</v>
      </c>
      <c r="N32" s="459"/>
      <c r="O32" s="459"/>
      <c r="P32" s="459"/>
      <c r="Q32" s="459"/>
      <c r="R32" s="459"/>
      <c r="S32" s="459"/>
      <c r="T32" s="459"/>
      <c r="U32" s="459"/>
      <c r="V32" s="84" t="s">
        <v>14</v>
      </c>
      <c r="W32" s="84" t="s">
        <v>15</v>
      </c>
      <c r="X32" s="459"/>
      <c r="Y32" s="459"/>
      <c r="Z32" s="459"/>
      <c r="AA32" s="459"/>
      <c r="AB32" s="459"/>
      <c r="AC32" s="459"/>
      <c r="AD32" s="459"/>
      <c r="AE32" s="459"/>
      <c r="AF32" s="459"/>
      <c r="AG32" s="459"/>
      <c r="AH32" s="459"/>
      <c r="AI32" s="459"/>
      <c r="AJ32" s="460"/>
    </row>
    <row r="33" spans="1:36" ht="14.85" customHeight="1" x14ac:dyDescent="0.15">
      <c r="A33" s="504"/>
      <c r="B33" s="488"/>
      <c r="C33" s="489"/>
      <c r="D33" s="489"/>
      <c r="E33" s="489"/>
      <c r="F33" s="489"/>
      <c r="G33" s="490"/>
      <c r="H33" s="495"/>
      <c r="I33" s="459"/>
      <c r="J33" s="459"/>
      <c r="K33" s="459"/>
      <c r="L33" s="84" t="s">
        <v>16</v>
      </c>
      <c r="M33" s="84" t="s">
        <v>17</v>
      </c>
      <c r="N33" s="459"/>
      <c r="O33" s="459"/>
      <c r="P33" s="459"/>
      <c r="Q33" s="459"/>
      <c r="R33" s="459"/>
      <c r="S33" s="459"/>
      <c r="T33" s="459"/>
      <c r="U33" s="459"/>
      <c r="V33" s="84" t="s">
        <v>18</v>
      </c>
      <c r="W33" s="84" t="s">
        <v>19</v>
      </c>
      <c r="X33" s="459"/>
      <c r="Y33" s="459"/>
      <c r="Z33" s="459"/>
      <c r="AA33" s="459"/>
      <c r="AB33" s="459"/>
      <c r="AC33" s="459"/>
      <c r="AD33" s="459"/>
      <c r="AE33" s="459"/>
      <c r="AF33" s="459"/>
      <c r="AG33" s="459"/>
      <c r="AH33" s="459"/>
      <c r="AI33" s="459"/>
      <c r="AJ33" s="460"/>
    </row>
    <row r="34" spans="1:36" ht="18.95" customHeight="1" x14ac:dyDescent="0.15">
      <c r="A34" s="504"/>
      <c r="B34" s="488"/>
      <c r="C34" s="489"/>
      <c r="D34" s="489"/>
      <c r="E34" s="489"/>
      <c r="F34" s="489"/>
      <c r="G34" s="490"/>
      <c r="H34" s="496"/>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8"/>
    </row>
    <row r="35" spans="1:36" ht="22.35" customHeight="1" x14ac:dyDescent="0.15">
      <c r="A35" s="424" t="s">
        <v>102</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6"/>
      <c r="AB35" s="427"/>
      <c r="AC35" s="427"/>
      <c r="AD35" s="427"/>
      <c r="AE35" s="427"/>
      <c r="AF35" s="427"/>
      <c r="AG35" s="427"/>
      <c r="AH35" s="427"/>
      <c r="AI35" s="427"/>
      <c r="AJ35" s="428"/>
    </row>
    <row r="36" spans="1:36" s="39" customFormat="1" ht="24" customHeight="1" x14ac:dyDescent="0.15">
      <c r="A36" s="429" t="s">
        <v>103</v>
      </c>
      <c r="B36" s="432" t="s">
        <v>31</v>
      </c>
      <c r="C36" s="433"/>
      <c r="D36" s="433"/>
      <c r="E36" s="433"/>
      <c r="F36" s="433"/>
      <c r="G36" s="433"/>
      <c r="H36" s="433"/>
      <c r="I36" s="433"/>
      <c r="J36" s="433"/>
      <c r="K36" s="433"/>
      <c r="L36" s="433"/>
      <c r="M36" s="433"/>
      <c r="N36" s="433"/>
      <c r="O36" s="433"/>
      <c r="P36" s="433"/>
      <c r="Q36" s="433"/>
      <c r="R36" s="433"/>
      <c r="S36" s="433"/>
      <c r="T36" s="46"/>
      <c r="U36" s="45"/>
      <c r="V36" s="438" t="s">
        <v>104</v>
      </c>
      <c r="W36" s="439"/>
      <c r="X36" s="440"/>
      <c r="Y36" s="438" t="s">
        <v>105</v>
      </c>
      <c r="Z36" s="439"/>
      <c r="AA36" s="440"/>
      <c r="AB36" s="447" t="s">
        <v>106</v>
      </c>
      <c r="AC36" s="448"/>
      <c r="AD36" s="448"/>
      <c r="AE36" s="448"/>
      <c r="AF36" s="449"/>
      <c r="AG36" s="432" t="s">
        <v>32</v>
      </c>
      <c r="AH36" s="433"/>
      <c r="AI36" s="433"/>
      <c r="AJ36" s="467"/>
    </row>
    <row r="37" spans="1:36" ht="24" customHeight="1" x14ac:dyDescent="0.15">
      <c r="A37" s="430"/>
      <c r="B37" s="434"/>
      <c r="C37" s="435"/>
      <c r="D37" s="435"/>
      <c r="E37" s="435"/>
      <c r="F37" s="435"/>
      <c r="G37" s="435"/>
      <c r="H37" s="435"/>
      <c r="I37" s="435"/>
      <c r="J37" s="435"/>
      <c r="K37" s="435"/>
      <c r="L37" s="435"/>
      <c r="M37" s="435"/>
      <c r="N37" s="435"/>
      <c r="O37" s="435"/>
      <c r="P37" s="435"/>
      <c r="Q37" s="435"/>
      <c r="R37" s="435"/>
      <c r="S37" s="435"/>
      <c r="T37" s="438" t="s">
        <v>33</v>
      </c>
      <c r="U37" s="440"/>
      <c r="V37" s="441"/>
      <c r="W37" s="442"/>
      <c r="X37" s="443"/>
      <c r="Y37" s="441"/>
      <c r="Z37" s="442"/>
      <c r="AA37" s="443"/>
      <c r="AB37" s="447"/>
      <c r="AC37" s="448"/>
      <c r="AD37" s="448"/>
      <c r="AE37" s="448"/>
      <c r="AF37" s="449"/>
      <c r="AG37" s="434"/>
      <c r="AH37" s="435"/>
      <c r="AI37" s="435"/>
      <c r="AJ37" s="468"/>
    </row>
    <row r="38" spans="1:36" ht="24" customHeight="1" x14ac:dyDescent="0.15">
      <c r="A38" s="430"/>
      <c r="B38" s="436"/>
      <c r="C38" s="437"/>
      <c r="D38" s="437"/>
      <c r="E38" s="437"/>
      <c r="F38" s="437"/>
      <c r="G38" s="437"/>
      <c r="H38" s="437"/>
      <c r="I38" s="437"/>
      <c r="J38" s="437"/>
      <c r="K38" s="437"/>
      <c r="L38" s="437"/>
      <c r="M38" s="437"/>
      <c r="N38" s="437"/>
      <c r="O38" s="437"/>
      <c r="P38" s="437"/>
      <c r="Q38" s="437"/>
      <c r="R38" s="437"/>
      <c r="S38" s="437"/>
      <c r="T38" s="444"/>
      <c r="U38" s="446"/>
      <c r="V38" s="444"/>
      <c r="W38" s="445"/>
      <c r="X38" s="446"/>
      <c r="Y38" s="444"/>
      <c r="Z38" s="445"/>
      <c r="AA38" s="446"/>
      <c r="AB38" s="447"/>
      <c r="AC38" s="448"/>
      <c r="AD38" s="448"/>
      <c r="AE38" s="448"/>
      <c r="AF38" s="449"/>
      <c r="AG38" s="436"/>
      <c r="AH38" s="437"/>
      <c r="AI38" s="437"/>
      <c r="AJ38" s="469"/>
    </row>
    <row r="39" spans="1:36" ht="18" customHeight="1" x14ac:dyDescent="0.15">
      <c r="A39" s="430"/>
      <c r="B39" s="450" t="s">
        <v>107</v>
      </c>
      <c r="C39" s="451"/>
      <c r="D39" s="452"/>
      <c r="E39" s="47" t="s">
        <v>108</v>
      </c>
      <c r="F39" s="48"/>
      <c r="G39" s="48"/>
      <c r="H39" s="48"/>
      <c r="I39" s="48"/>
      <c r="J39" s="48"/>
      <c r="K39" s="48"/>
      <c r="L39" s="48"/>
      <c r="M39" s="48"/>
      <c r="N39" s="48"/>
      <c r="O39" s="48"/>
      <c r="P39" s="48"/>
      <c r="Q39" s="75"/>
      <c r="R39" s="48"/>
      <c r="S39" s="48"/>
      <c r="T39" s="405"/>
      <c r="U39" s="406"/>
      <c r="V39" s="407"/>
      <c r="W39" s="408"/>
      <c r="X39" s="409"/>
      <c r="Y39" s="407"/>
      <c r="Z39" s="408"/>
      <c r="AA39" s="409"/>
      <c r="AB39" s="410"/>
      <c r="AC39" s="411"/>
      <c r="AD39" s="411"/>
      <c r="AE39" s="411"/>
      <c r="AF39" s="412"/>
      <c r="AG39" s="50" t="s">
        <v>149</v>
      </c>
      <c r="AH39" s="74"/>
      <c r="AI39" s="59"/>
      <c r="AJ39" s="49"/>
    </row>
    <row r="40" spans="1:36" ht="18" customHeight="1" x14ac:dyDescent="0.15">
      <c r="A40" s="430"/>
      <c r="B40" s="453"/>
      <c r="C40" s="454"/>
      <c r="D40" s="455"/>
      <c r="E40" s="47" t="s">
        <v>109</v>
      </c>
      <c r="F40" s="48"/>
      <c r="G40" s="48"/>
      <c r="H40" s="48"/>
      <c r="I40" s="48"/>
      <c r="J40" s="48"/>
      <c r="K40" s="48"/>
      <c r="L40" s="48"/>
      <c r="M40" s="48"/>
      <c r="N40" s="48"/>
      <c r="O40" s="48"/>
      <c r="P40" s="48"/>
      <c r="Q40" s="75"/>
      <c r="R40" s="48"/>
      <c r="S40" s="77"/>
      <c r="T40" s="405"/>
      <c r="U40" s="406"/>
      <c r="V40" s="407"/>
      <c r="W40" s="408"/>
      <c r="X40" s="409"/>
      <c r="Y40" s="407"/>
      <c r="Z40" s="408"/>
      <c r="AA40" s="409"/>
      <c r="AB40" s="410"/>
      <c r="AC40" s="411"/>
      <c r="AD40" s="411"/>
      <c r="AE40" s="411"/>
      <c r="AF40" s="412"/>
      <c r="AG40" s="50" t="s">
        <v>150</v>
      </c>
      <c r="AH40" s="74"/>
      <c r="AI40" s="59"/>
      <c r="AJ40" s="49"/>
    </row>
    <row r="41" spans="1:36" ht="18" customHeight="1" x14ac:dyDescent="0.15">
      <c r="A41" s="430"/>
      <c r="B41" s="453"/>
      <c r="C41" s="454"/>
      <c r="D41" s="455"/>
      <c r="E41" s="47" t="s">
        <v>110</v>
      </c>
      <c r="F41" s="48"/>
      <c r="G41" s="48"/>
      <c r="H41" s="48"/>
      <c r="I41" s="48"/>
      <c r="J41" s="48"/>
      <c r="K41" s="48"/>
      <c r="L41" s="48"/>
      <c r="M41" s="48"/>
      <c r="N41" s="48"/>
      <c r="O41" s="48"/>
      <c r="P41" s="48"/>
      <c r="Q41" s="75"/>
      <c r="R41" s="48"/>
      <c r="S41" s="77"/>
      <c r="T41" s="405"/>
      <c r="U41" s="406"/>
      <c r="V41" s="407"/>
      <c r="W41" s="408"/>
      <c r="X41" s="409"/>
      <c r="Y41" s="407"/>
      <c r="Z41" s="408"/>
      <c r="AA41" s="409"/>
      <c r="AB41" s="410"/>
      <c r="AC41" s="411"/>
      <c r="AD41" s="411"/>
      <c r="AE41" s="411"/>
      <c r="AF41" s="412"/>
      <c r="AG41" s="50" t="s">
        <v>151</v>
      </c>
      <c r="AH41" s="74"/>
      <c r="AI41" s="59"/>
      <c r="AJ41" s="49"/>
    </row>
    <row r="42" spans="1:36" ht="18" customHeight="1" x14ac:dyDescent="0.15">
      <c r="A42" s="430"/>
      <c r="B42" s="453"/>
      <c r="C42" s="454"/>
      <c r="D42" s="455"/>
      <c r="E42" s="47" t="s">
        <v>111</v>
      </c>
      <c r="F42" s="48"/>
      <c r="G42" s="48"/>
      <c r="H42" s="48"/>
      <c r="I42" s="48"/>
      <c r="J42" s="48"/>
      <c r="K42" s="48"/>
      <c r="L42" s="48"/>
      <c r="M42" s="48"/>
      <c r="N42" s="48"/>
      <c r="O42" s="48"/>
      <c r="P42" s="48"/>
      <c r="Q42" s="75"/>
      <c r="R42" s="48"/>
      <c r="S42" s="77"/>
      <c r="T42" s="405"/>
      <c r="U42" s="406"/>
      <c r="V42" s="407"/>
      <c r="W42" s="408"/>
      <c r="X42" s="409"/>
      <c r="Y42" s="407"/>
      <c r="Z42" s="408"/>
      <c r="AA42" s="409"/>
      <c r="AB42" s="410"/>
      <c r="AC42" s="411"/>
      <c r="AD42" s="411"/>
      <c r="AE42" s="411"/>
      <c r="AF42" s="412"/>
      <c r="AG42" s="50" t="s">
        <v>152</v>
      </c>
      <c r="AH42" s="74"/>
      <c r="AI42" s="59"/>
      <c r="AJ42" s="49"/>
    </row>
    <row r="43" spans="1:36" ht="18" customHeight="1" x14ac:dyDescent="0.15">
      <c r="A43" s="430"/>
      <c r="B43" s="453"/>
      <c r="C43" s="454"/>
      <c r="D43" s="455"/>
      <c r="E43" s="47" t="s">
        <v>112</v>
      </c>
      <c r="F43" s="48"/>
      <c r="G43" s="48"/>
      <c r="H43" s="48"/>
      <c r="I43" s="48"/>
      <c r="J43" s="48"/>
      <c r="K43" s="48"/>
      <c r="L43" s="48"/>
      <c r="M43" s="48"/>
      <c r="N43" s="48"/>
      <c r="O43" s="48"/>
      <c r="P43" s="48"/>
      <c r="Q43" s="75"/>
      <c r="R43" s="48"/>
      <c r="S43" s="77"/>
      <c r="T43" s="405"/>
      <c r="U43" s="406"/>
      <c r="V43" s="407"/>
      <c r="W43" s="408"/>
      <c r="X43" s="409"/>
      <c r="Y43" s="407"/>
      <c r="Z43" s="408"/>
      <c r="AA43" s="409"/>
      <c r="AB43" s="410"/>
      <c r="AC43" s="411"/>
      <c r="AD43" s="411"/>
      <c r="AE43" s="411"/>
      <c r="AF43" s="412"/>
      <c r="AG43" s="50" t="s">
        <v>153</v>
      </c>
      <c r="AH43" s="74"/>
      <c r="AI43" s="59"/>
      <c r="AJ43" s="49"/>
    </row>
    <row r="44" spans="1:36" ht="18" customHeight="1" x14ac:dyDescent="0.15">
      <c r="A44" s="430"/>
      <c r="B44" s="453"/>
      <c r="C44" s="454"/>
      <c r="D44" s="455"/>
      <c r="E44" s="47" t="s">
        <v>113</v>
      </c>
      <c r="F44" s="48"/>
      <c r="G44" s="48"/>
      <c r="H44" s="48"/>
      <c r="I44" s="48"/>
      <c r="J44" s="48"/>
      <c r="K44" s="48"/>
      <c r="L44" s="48"/>
      <c r="M44" s="48"/>
      <c r="N44" s="48"/>
      <c r="O44" s="48"/>
      <c r="P44" s="48"/>
      <c r="Q44" s="75"/>
      <c r="R44" s="48"/>
      <c r="S44" s="77"/>
      <c r="T44" s="405"/>
      <c r="U44" s="406"/>
      <c r="V44" s="407"/>
      <c r="W44" s="408"/>
      <c r="X44" s="409"/>
      <c r="Y44" s="407"/>
      <c r="Z44" s="408"/>
      <c r="AA44" s="409"/>
      <c r="AB44" s="410"/>
      <c r="AC44" s="411"/>
      <c r="AD44" s="411"/>
      <c r="AE44" s="411"/>
      <c r="AF44" s="412"/>
      <c r="AG44" s="50" t="s">
        <v>154</v>
      </c>
      <c r="AH44" s="74"/>
      <c r="AI44" s="59"/>
      <c r="AJ44" s="49"/>
    </row>
    <row r="45" spans="1:36" ht="18" customHeight="1" x14ac:dyDescent="0.15">
      <c r="A45" s="430"/>
      <c r="B45" s="453"/>
      <c r="C45" s="454"/>
      <c r="D45" s="455"/>
      <c r="E45" s="76" t="s">
        <v>114</v>
      </c>
      <c r="F45" s="77"/>
      <c r="G45" s="77"/>
      <c r="H45" s="77"/>
      <c r="I45" s="77"/>
      <c r="J45" s="77"/>
      <c r="K45" s="77"/>
      <c r="L45" s="77"/>
      <c r="M45" s="77"/>
      <c r="N45" s="77"/>
      <c r="O45" s="77"/>
      <c r="P45" s="77"/>
      <c r="Q45" s="75"/>
      <c r="R45" s="48"/>
      <c r="S45" s="77"/>
      <c r="T45" s="405"/>
      <c r="U45" s="406"/>
      <c r="V45" s="407"/>
      <c r="W45" s="408"/>
      <c r="X45" s="409"/>
      <c r="Y45" s="407"/>
      <c r="Z45" s="408"/>
      <c r="AA45" s="409"/>
      <c r="AB45" s="410"/>
      <c r="AC45" s="411"/>
      <c r="AD45" s="411"/>
      <c r="AE45" s="411"/>
      <c r="AF45" s="412"/>
      <c r="AG45" s="50" t="s">
        <v>155</v>
      </c>
      <c r="AH45" s="74"/>
      <c r="AI45" s="59"/>
      <c r="AJ45" s="49"/>
    </row>
    <row r="46" spans="1:36" ht="18" customHeight="1" x14ac:dyDescent="0.15">
      <c r="A46" s="430"/>
      <c r="B46" s="453"/>
      <c r="C46" s="454"/>
      <c r="D46" s="455"/>
      <c r="E46" s="76" t="s">
        <v>115</v>
      </c>
      <c r="F46" s="77"/>
      <c r="G46" s="77"/>
      <c r="H46" s="77"/>
      <c r="I46" s="77"/>
      <c r="J46" s="77"/>
      <c r="K46" s="77"/>
      <c r="L46" s="77"/>
      <c r="M46" s="77"/>
      <c r="N46" s="77"/>
      <c r="O46" s="77"/>
      <c r="P46" s="77"/>
      <c r="Q46" s="75"/>
      <c r="R46" s="48"/>
      <c r="S46" s="77"/>
      <c r="T46" s="405"/>
      <c r="U46" s="406"/>
      <c r="V46" s="407"/>
      <c r="W46" s="408"/>
      <c r="X46" s="409"/>
      <c r="Y46" s="407"/>
      <c r="Z46" s="408"/>
      <c r="AA46" s="409"/>
      <c r="AB46" s="410"/>
      <c r="AC46" s="411"/>
      <c r="AD46" s="411"/>
      <c r="AE46" s="411"/>
      <c r="AF46" s="412"/>
      <c r="AG46" s="50" t="s">
        <v>156</v>
      </c>
      <c r="AH46" s="74"/>
      <c r="AI46" s="59"/>
      <c r="AJ46" s="49"/>
    </row>
    <row r="47" spans="1:36" ht="18" customHeight="1" x14ac:dyDescent="0.15">
      <c r="A47" s="430"/>
      <c r="B47" s="456"/>
      <c r="C47" s="457"/>
      <c r="D47" s="458"/>
      <c r="E47" s="76" t="s">
        <v>116</v>
      </c>
      <c r="F47" s="77"/>
      <c r="G47" s="77"/>
      <c r="H47" s="77"/>
      <c r="I47" s="77"/>
      <c r="J47" s="77"/>
      <c r="K47" s="77"/>
      <c r="L47" s="77"/>
      <c r="M47" s="77"/>
      <c r="N47" s="77"/>
      <c r="O47" s="77"/>
      <c r="P47" s="77"/>
      <c r="Q47" s="75"/>
      <c r="R47" s="48"/>
      <c r="S47" s="77"/>
      <c r="T47" s="407"/>
      <c r="U47" s="409"/>
      <c r="V47" s="407"/>
      <c r="W47" s="408"/>
      <c r="X47" s="409"/>
      <c r="Y47" s="407"/>
      <c r="Z47" s="408"/>
      <c r="AA47" s="409"/>
      <c r="AB47" s="410"/>
      <c r="AC47" s="411"/>
      <c r="AD47" s="411"/>
      <c r="AE47" s="411"/>
      <c r="AF47" s="412"/>
      <c r="AG47" s="50" t="s">
        <v>157</v>
      </c>
      <c r="AH47" s="74"/>
      <c r="AI47" s="59"/>
      <c r="AJ47" s="49"/>
    </row>
    <row r="48" spans="1:36" ht="18" customHeight="1" x14ac:dyDescent="0.15">
      <c r="A48" s="430"/>
      <c r="B48" s="79" t="s">
        <v>117</v>
      </c>
      <c r="C48" s="82"/>
      <c r="D48" s="83"/>
      <c r="E48" s="64"/>
      <c r="F48" s="37"/>
      <c r="G48" s="77"/>
      <c r="H48" s="77"/>
      <c r="I48" s="77"/>
      <c r="J48" s="77"/>
      <c r="K48" s="77"/>
      <c r="L48" s="77"/>
      <c r="M48" s="77"/>
      <c r="N48" s="77"/>
      <c r="O48" s="77"/>
      <c r="P48" s="77"/>
      <c r="Q48" s="75"/>
      <c r="R48" s="48"/>
      <c r="S48" s="77"/>
      <c r="T48" s="405"/>
      <c r="U48" s="406"/>
      <c r="V48" s="407"/>
      <c r="W48" s="408"/>
      <c r="X48" s="409"/>
      <c r="Y48" s="407"/>
      <c r="Z48" s="408"/>
      <c r="AA48" s="409"/>
      <c r="AB48" s="410"/>
      <c r="AC48" s="411"/>
      <c r="AD48" s="411"/>
      <c r="AE48" s="411"/>
      <c r="AF48" s="412"/>
      <c r="AG48" s="50" t="s">
        <v>158</v>
      </c>
      <c r="AH48" s="74"/>
      <c r="AI48" s="59"/>
      <c r="AJ48" s="49"/>
    </row>
    <row r="49" spans="1:36" ht="18" customHeight="1" x14ac:dyDescent="0.15">
      <c r="A49" s="430"/>
      <c r="B49" s="80" t="s">
        <v>118</v>
      </c>
      <c r="C49" s="65"/>
      <c r="D49" s="66"/>
      <c r="E49" s="47"/>
      <c r="F49" s="48"/>
      <c r="G49" s="77"/>
      <c r="H49" s="77"/>
      <c r="I49" s="77"/>
      <c r="J49" s="77"/>
      <c r="K49" s="77"/>
      <c r="L49" s="77"/>
      <c r="M49" s="77"/>
      <c r="N49" s="77"/>
      <c r="O49" s="77"/>
      <c r="P49" s="77"/>
      <c r="Q49" s="75"/>
      <c r="R49" s="48"/>
      <c r="S49" s="77"/>
      <c r="T49" s="405"/>
      <c r="U49" s="406"/>
      <c r="V49" s="407"/>
      <c r="W49" s="408"/>
      <c r="X49" s="409"/>
      <c r="Y49" s="407"/>
      <c r="Z49" s="408"/>
      <c r="AA49" s="409"/>
      <c r="AB49" s="410"/>
      <c r="AC49" s="411"/>
      <c r="AD49" s="411"/>
      <c r="AE49" s="411"/>
      <c r="AF49" s="412"/>
      <c r="AG49" s="50" t="s">
        <v>159</v>
      </c>
      <c r="AH49" s="74"/>
      <c r="AI49" s="59"/>
      <c r="AJ49" s="49"/>
    </row>
    <row r="50" spans="1:36" ht="18" customHeight="1" x14ac:dyDescent="0.15">
      <c r="A50" s="430"/>
      <c r="B50" s="396" t="s">
        <v>119</v>
      </c>
      <c r="C50" s="397"/>
      <c r="D50" s="398"/>
      <c r="E50" s="76" t="s">
        <v>120</v>
      </c>
      <c r="F50" s="77"/>
      <c r="G50" s="77"/>
      <c r="H50" s="77"/>
      <c r="I50" s="77"/>
      <c r="J50" s="77"/>
      <c r="K50" s="77"/>
      <c r="L50" s="77"/>
      <c r="M50" s="77"/>
      <c r="N50" s="77"/>
      <c r="O50" s="77"/>
      <c r="P50" s="77"/>
      <c r="Q50" s="75"/>
      <c r="R50" s="48"/>
      <c r="S50" s="77"/>
      <c r="T50" s="405"/>
      <c r="U50" s="406"/>
      <c r="V50" s="407"/>
      <c r="W50" s="408"/>
      <c r="X50" s="409"/>
      <c r="Y50" s="407"/>
      <c r="Z50" s="408"/>
      <c r="AA50" s="409"/>
      <c r="AB50" s="410"/>
      <c r="AC50" s="411"/>
      <c r="AD50" s="411"/>
      <c r="AE50" s="411"/>
      <c r="AF50" s="412"/>
      <c r="AG50" s="50" t="s">
        <v>150</v>
      </c>
      <c r="AH50" s="74"/>
      <c r="AI50" s="59"/>
      <c r="AJ50" s="49"/>
    </row>
    <row r="51" spans="1:36" ht="18" customHeight="1" x14ac:dyDescent="0.15">
      <c r="A51" s="430"/>
      <c r="B51" s="399"/>
      <c r="C51" s="400"/>
      <c r="D51" s="401"/>
      <c r="E51" s="47" t="s">
        <v>121</v>
      </c>
      <c r="F51" s="48"/>
      <c r="G51" s="48"/>
      <c r="H51" s="48"/>
      <c r="I51" s="48"/>
      <c r="J51" s="48"/>
      <c r="K51" s="48"/>
      <c r="L51" s="48"/>
      <c r="M51" s="48"/>
      <c r="N51" s="48"/>
      <c r="O51" s="48"/>
      <c r="P51" s="48"/>
      <c r="Q51" s="75"/>
      <c r="R51" s="48"/>
      <c r="S51" s="77"/>
      <c r="T51" s="405"/>
      <c r="U51" s="406"/>
      <c r="V51" s="407"/>
      <c r="W51" s="408"/>
      <c r="X51" s="409"/>
      <c r="Y51" s="407"/>
      <c r="Z51" s="408"/>
      <c r="AA51" s="409"/>
      <c r="AB51" s="410"/>
      <c r="AC51" s="411"/>
      <c r="AD51" s="411"/>
      <c r="AE51" s="411"/>
      <c r="AF51" s="412"/>
      <c r="AG51" s="50" t="s">
        <v>151</v>
      </c>
      <c r="AH51" s="74"/>
      <c r="AI51" s="59"/>
      <c r="AJ51" s="49"/>
    </row>
    <row r="52" spans="1:36" ht="18" customHeight="1" x14ac:dyDescent="0.15">
      <c r="A52" s="431"/>
      <c r="B52" s="402"/>
      <c r="C52" s="403"/>
      <c r="D52" s="404"/>
      <c r="E52" s="47" t="s">
        <v>122</v>
      </c>
      <c r="F52" s="48"/>
      <c r="G52" s="48"/>
      <c r="H52" s="48"/>
      <c r="I52" s="48"/>
      <c r="J52" s="48"/>
      <c r="K52" s="48"/>
      <c r="L52" s="48"/>
      <c r="M52" s="48"/>
      <c r="N52" s="48"/>
      <c r="O52" s="48"/>
      <c r="P52" s="48"/>
      <c r="Q52" s="75"/>
      <c r="R52" s="48"/>
      <c r="S52" s="77"/>
      <c r="T52" s="405"/>
      <c r="U52" s="406"/>
      <c r="V52" s="407"/>
      <c r="W52" s="408"/>
      <c r="X52" s="409"/>
      <c r="Y52" s="407"/>
      <c r="Z52" s="408"/>
      <c r="AA52" s="409"/>
      <c r="AB52" s="410"/>
      <c r="AC52" s="411"/>
      <c r="AD52" s="411"/>
      <c r="AE52" s="411"/>
      <c r="AF52" s="412"/>
      <c r="AG52" s="50" t="s">
        <v>152</v>
      </c>
      <c r="AH52" s="74"/>
      <c r="AI52" s="59"/>
      <c r="AJ52" s="49"/>
    </row>
    <row r="53" spans="1:36" ht="18" customHeight="1" x14ac:dyDescent="0.15">
      <c r="A53" s="76" t="s">
        <v>34</v>
      </c>
      <c r="B53" s="77"/>
      <c r="C53" s="53"/>
      <c r="D53" s="53"/>
      <c r="E53" s="53"/>
      <c r="F53" s="53"/>
      <c r="G53" s="54"/>
      <c r="H53" s="55"/>
      <c r="I53" s="56"/>
      <c r="J53" s="57"/>
      <c r="K53" s="56"/>
      <c r="L53" s="56"/>
      <c r="M53" s="56"/>
      <c r="N53" s="56"/>
      <c r="O53" s="56"/>
      <c r="P53" s="56"/>
      <c r="Q53" s="58"/>
      <c r="R53" s="52" t="s">
        <v>35</v>
      </c>
      <c r="S53" s="77"/>
      <c r="T53" s="77"/>
      <c r="U53" s="77"/>
      <c r="V53" s="77"/>
      <c r="W53" s="77"/>
      <c r="X53" s="77"/>
      <c r="Y53" s="77"/>
      <c r="Z53" s="77"/>
      <c r="AA53" s="77"/>
      <c r="AB53" s="77"/>
      <c r="AC53" s="77"/>
      <c r="AD53" s="77"/>
      <c r="AE53" s="77"/>
      <c r="AF53" s="77"/>
      <c r="AG53" s="77"/>
      <c r="AH53" s="77"/>
      <c r="AI53" s="77"/>
      <c r="AJ53" s="78"/>
    </row>
    <row r="54" spans="1:36" ht="18" customHeight="1" x14ac:dyDescent="0.15">
      <c r="A54" s="47" t="s">
        <v>36</v>
      </c>
      <c r="B54" s="48"/>
      <c r="C54" s="48"/>
      <c r="D54" s="48"/>
      <c r="E54" s="48"/>
      <c r="F54" s="48"/>
      <c r="G54" s="49"/>
      <c r="H54" s="55"/>
      <c r="I54" s="56"/>
      <c r="J54" s="57"/>
      <c r="K54" s="56"/>
      <c r="L54" s="56"/>
      <c r="M54" s="56"/>
      <c r="N54" s="56"/>
      <c r="O54" s="56"/>
      <c r="P54" s="56"/>
      <c r="Q54" s="58"/>
      <c r="R54" s="51" t="s">
        <v>123</v>
      </c>
      <c r="S54" s="48"/>
      <c r="T54" s="48"/>
      <c r="U54" s="48"/>
      <c r="V54" s="48"/>
      <c r="W54" s="48"/>
      <c r="X54" s="48"/>
      <c r="Y54" s="48"/>
      <c r="Z54" s="48"/>
      <c r="AA54" s="48"/>
      <c r="AB54" s="48"/>
      <c r="AC54" s="48"/>
      <c r="AD54" s="48"/>
      <c r="AE54" s="48"/>
      <c r="AF54" s="48"/>
      <c r="AG54" s="48"/>
      <c r="AH54" s="48"/>
      <c r="AI54" s="48"/>
      <c r="AJ54" s="49"/>
    </row>
    <row r="55" spans="1:36" ht="18" customHeight="1" x14ac:dyDescent="0.15">
      <c r="A55" s="37"/>
      <c r="B55" s="72"/>
      <c r="C55" s="37"/>
      <c r="D55" s="37"/>
      <c r="E55" s="37"/>
      <c r="F55" s="37"/>
      <c r="G55" s="37"/>
      <c r="H55" s="81"/>
      <c r="I55" s="81"/>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row>
    <row r="56" spans="1:36" s="38" customFormat="1" ht="14.85" customHeight="1" x14ac:dyDescent="0.15">
      <c r="B56" s="67"/>
    </row>
    <row r="57" spans="1:36" ht="14.85" customHeight="1" x14ac:dyDescent="0.15">
      <c r="A57" s="37"/>
    </row>
    <row r="58" spans="1:36" ht="14.85" customHeight="1" x14ac:dyDescent="0.15">
      <c r="A58" s="37"/>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374"/>
    <col min="3" max="3" width="13" style="374" customWidth="1"/>
    <col min="4" max="4" width="15.625" style="374" customWidth="1"/>
    <col min="5" max="8" width="10.625" style="374" customWidth="1"/>
    <col min="9" max="9" width="9" style="374"/>
    <col min="10" max="12" width="5.625" style="374" customWidth="1"/>
    <col min="13" max="16384" width="9" style="374"/>
  </cols>
  <sheetData>
    <row r="1" spans="2:13" x14ac:dyDescent="0.15">
      <c r="B1" s="373" t="s">
        <v>472</v>
      </c>
    </row>
    <row r="2" spans="2:13" ht="18" customHeight="1" x14ac:dyDescent="0.15">
      <c r="B2" s="374" t="s">
        <v>44</v>
      </c>
    </row>
    <row r="3" spans="2:13" ht="25.5" customHeight="1" x14ac:dyDescent="0.15">
      <c r="B3" s="1045" t="s">
        <v>473</v>
      </c>
      <c r="C3" s="1045"/>
      <c r="D3" s="1045"/>
      <c r="E3" s="1045"/>
      <c r="F3" s="1045"/>
      <c r="G3" s="1045"/>
      <c r="H3" s="1045"/>
    </row>
    <row r="4" spans="2:13" ht="14.25" thickBot="1" x14ac:dyDescent="0.2"/>
    <row r="5" spans="2:13" ht="28.5" customHeight="1" x14ac:dyDescent="0.15">
      <c r="B5" s="375"/>
      <c r="C5" s="376"/>
      <c r="D5" s="376"/>
      <c r="E5" s="376"/>
      <c r="F5" s="376"/>
      <c r="G5" s="376"/>
      <c r="H5" s="376"/>
      <c r="I5" s="376"/>
      <c r="J5" s="376"/>
      <c r="K5" s="376"/>
      <c r="L5" s="376"/>
      <c r="M5" s="377"/>
    </row>
    <row r="6" spans="2:13" ht="22.5" customHeight="1" x14ac:dyDescent="0.15">
      <c r="B6" s="378"/>
      <c r="C6" s="379"/>
      <c r="D6" s="380"/>
      <c r="E6" s="379"/>
      <c r="F6" s="381"/>
      <c r="G6" s="1038"/>
      <c r="H6" s="1040"/>
      <c r="I6" s="1045" t="s">
        <v>474</v>
      </c>
      <c r="J6" s="1045"/>
      <c r="K6" s="1045"/>
      <c r="L6" s="1045"/>
      <c r="M6" s="382"/>
    </row>
    <row r="7" spans="2:13" ht="22.5" customHeight="1" x14ac:dyDescent="0.15">
      <c r="B7" s="378"/>
      <c r="C7" s="383"/>
      <c r="D7" s="384" t="s">
        <v>475</v>
      </c>
      <c r="E7" s="383" t="s">
        <v>476</v>
      </c>
      <c r="F7" s="385" t="s">
        <v>477</v>
      </c>
      <c r="G7" s="1046" t="s">
        <v>478</v>
      </c>
      <c r="H7" s="1047"/>
      <c r="I7" s="385"/>
      <c r="J7" s="385"/>
      <c r="K7" s="385"/>
      <c r="L7" s="386"/>
      <c r="M7" s="382"/>
    </row>
    <row r="8" spans="2:13" ht="22.5" customHeight="1" x14ac:dyDescent="0.15">
      <c r="B8" s="378"/>
      <c r="C8" s="383"/>
      <c r="D8" s="384" t="s">
        <v>479</v>
      </c>
      <c r="E8" s="383" t="s">
        <v>480</v>
      </c>
      <c r="F8" s="385" t="s">
        <v>480</v>
      </c>
      <c r="G8" s="1046" t="s">
        <v>481</v>
      </c>
      <c r="H8" s="1047"/>
      <c r="I8" s="385"/>
      <c r="J8" s="385"/>
      <c r="K8" s="385"/>
      <c r="L8" s="387"/>
      <c r="M8" s="382"/>
    </row>
    <row r="9" spans="2:13" ht="22.5" customHeight="1" x14ac:dyDescent="0.15">
      <c r="B9" s="378"/>
      <c r="C9" s="383"/>
      <c r="D9" s="388"/>
      <c r="E9" s="389"/>
      <c r="F9" s="390"/>
      <c r="G9" s="1036"/>
      <c r="H9" s="1037"/>
      <c r="I9" s="385"/>
      <c r="J9" s="385"/>
      <c r="K9" s="385" t="s">
        <v>482</v>
      </c>
      <c r="L9" s="385"/>
      <c r="M9" s="382"/>
    </row>
    <row r="10" spans="2:13" ht="22.5" customHeight="1" x14ac:dyDescent="0.15">
      <c r="B10" s="378"/>
      <c r="C10" s="384"/>
      <c r="D10" s="387"/>
      <c r="E10" s="385"/>
      <c r="F10" s="385"/>
      <c r="G10" s="385"/>
      <c r="H10" s="385"/>
      <c r="I10" s="385"/>
      <c r="J10" s="385"/>
      <c r="K10" s="385"/>
      <c r="L10" s="387"/>
      <c r="M10" s="382"/>
    </row>
    <row r="11" spans="2:13" ht="22.5" customHeight="1" x14ac:dyDescent="0.15">
      <c r="B11" s="378"/>
      <c r="C11" s="384" t="s">
        <v>483</v>
      </c>
      <c r="D11" s="387"/>
      <c r="E11" s="385"/>
      <c r="F11" s="385"/>
      <c r="G11" s="385"/>
      <c r="H11" s="385"/>
      <c r="I11" s="385"/>
      <c r="J11" s="385"/>
      <c r="K11" s="385"/>
      <c r="L11" s="391"/>
      <c r="M11" s="382"/>
    </row>
    <row r="12" spans="2:13" ht="22.5" customHeight="1" x14ac:dyDescent="0.15">
      <c r="B12" s="378"/>
      <c r="C12" s="384" t="s">
        <v>484</v>
      </c>
      <c r="D12" s="387"/>
      <c r="E12" s="380"/>
      <c r="F12" s="381"/>
      <c r="G12" s="386"/>
      <c r="H12" s="379"/>
      <c r="I12" s="385"/>
      <c r="J12" s="1038"/>
      <c r="K12" s="1039"/>
      <c r="L12" s="1040"/>
      <c r="M12" s="382"/>
    </row>
    <row r="13" spans="2:13" ht="22.5" customHeight="1" x14ac:dyDescent="0.15">
      <c r="B13" s="378"/>
      <c r="C13" s="384"/>
      <c r="D13" s="387"/>
      <c r="E13" s="384"/>
      <c r="F13" s="385" t="s">
        <v>485</v>
      </c>
      <c r="G13" s="387"/>
      <c r="H13" s="383" t="s">
        <v>486</v>
      </c>
      <c r="I13" s="385"/>
      <c r="J13" s="1041" t="s">
        <v>487</v>
      </c>
      <c r="K13" s="1042"/>
      <c r="L13" s="1043"/>
      <c r="M13" s="382"/>
    </row>
    <row r="14" spans="2:13" ht="22.5" customHeight="1" x14ac:dyDescent="0.15">
      <c r="B14" s="378"/>
      <c r="C14" s="384"/>
      <c r="D14" s="387"/>
      <c r="E14" s="384"/>
      <c r="F14" s="385"/>
      <c r="G14" s="387"/>
      <c r="H14" s="383" t="s">
        <v>480</v>
      </c>
      <c r="I14" s="385"/>
      <c r="J14" s="1041"/>
      <c r="K14" s="1042"/>
      <c r="L14" s="1043"/>
      <c r="M14" s="382"/>
    </row>
    <row r="15" spans="2:13" ht="22.5" customHeight="1" x14ac:dyDescent="0.15">
      <c r="B15" s="378"/>
      <c r="C15" s="388"/>
      <c r="D15" s="391"/>
      <c r="E15" s="388"/>
      <c r="F15" s="390"/>
      <c r="G15" s="391"/>
      <c r="H15" s="389"/>
      <c r="I15" s="389"/>
      <c r="J15" s="1036"/>
      <c r="K15" s="1044"/>
      <c r="L15" s="1037"/>
      <c r="M15" s="382"/>
    </row>
    <row r="16" spans="2:13" ht="71.25" customHeight="1" thickBot="1" x14ac:dyDescent="0.2">
      <c r="B16" s="392"/>
      <c r="C16" s="393"/>
      <c r="D16" s="393"/>
      <c r="E16" s="393"/>
      <c r="F16" s="393"/>
      <c r="G16" s="393"/>
      <c r="H16" s="393"/>
      <c r="I16" s="393"/>
      <c r="J16" s="393"/>
      <c r="K16" s="393"/>
      <c r="L16" s="393"/>
      <c r="M16" s="394"/>
    </row>
    <row r="17" spans="2:3" ht="22.5" customHeight="1" x14ac:dyDescent="0.15">
      <c r="B17" s="395" t="s">
        <v>488</v>
      </c>
      <c r="C17" s="374" t="s">
        <v>489</v>
      </c>
    </row>
    <row r="18" spans="2:3" ht="22.5" customHeight="1" x14ac:dyDescent="0.15">
      <c r="B18" s="374">
        <v>2</v>
      </c>
      <c r="C18" s="374" t="s">
        <v>490</v>
      </c>
    </row>
    <row r="19" spans="2:3" ht="22.5" customHeight="1" x14ac:dyDescent="0.15">
      <c r="B19" s="374">
        <v>3</v>
      </c>
      <c r="C19" s="374" t="s">
        <v>491</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zoomScaleNormal="100" zoomScaleSheetLayoutView="80" workbookViewId="0">
      <selection activeCell="B1" sqref="B1"/>
    </sheetView>
  </sheetViews>
  <sheetFormatPr defaultColWidth="6.625" defaultRowHeight="12" x14ac:dyDescent="0.15"/>
  <cols>
    <col min="1" max="1" width="0.625" style="1063" customWidth="1"/>
    <col min="2" max="2" width="23.125" style="1063" customWidth="1"/>
    <col min="3" max="3" width="53.125" style="1063" customWidth="1"/>
    <col min="4" max="4" width="0.625" style="1063" customWidth="1"/>
    <col min="5" max="16384" width="6.625" style="1063"/>
  </cols>
  <sheetData>
    <row r="1" spans="2:3" ht="16.899999999999999" customHeight="1" x14ac:dyDescent="0.15">
      <c r="B1" s="1062" t="s">
        <v>492</v>
      </c>
    </row>
    <row r="2" spans="2:3" ht="32.450000000000003" customHeight="1" thickBot="1" x14ac:dyDescent="0.2">
      <c r="B2" s="1057" t="s">
        <v>493</v>
      </c>
      <c r="C2" s="1057"/>
    </row>
    <row r="3" spans="2:3" s="141" customFormat="1" ht="25.15" customHeight="1" x14ac:dyDescent="0.15">
      <c r="B3" s="1064" t="s">
        <v>494</v>
      </c>
      <c r="C3" s="1065"/>
    </row>
    <row r="4" spans="2:3" s="141" customFormat="1" ht="22.9" customHeight="1" thickBot="1" x14ac:dyDescent="0.2">
      <c r="B4" s="1066" t="s">
        <v>495</v>
      </c>
      <c r="C4" s="1067"/>
    </row>
    <row r="5" spans="2:3" s="141" customFormat="1" ht="22.9" customHeight="1" thickBot="1" x14ac:dyDescent="0.2">
      <c r="B5" s="1068"/>
      <c r="C5" s="1069"/>
    </row>
    <row r="6" spans="2:3" s="141" customFormat="1" ht="33.75" customHeight="1" x14ac:dyDescent="0.15">
      <c r="B6" s="1070" t="s">
        <v>496</v>
      </c>
      <c r="C6" s="1071"/>
    </row>
    <row r="7" spans="2:3" s="141" customFormat="1" ht="24.95" customHeight="1" x14ac:dyDescent="0.15">
      <c r="B7" s="1072" t="s">
        <v>497</v>
      </c>
      <c r="C7" s="1073"/>
    </row>
    <row r="8" spans="2:3" s="141" customFormat="1" ht="99.95" customHeight="1" x14ac:dyDescent="0.15">
      <c r="B8" s="1074"/>
      <c r="C8" s="1075"/>
    </row>
    <row r="9" spans="2:3" s="141" customFormat="1" ht="24.95" customHeight="1" x14ac:dyDescent="0.15">
      <c r="B9" s="1076" t="s">
        <v>498</v>
      </c>
      <c r="C9" s="1077"/>
    </row>
    <row r="10" spans="2:3" ht="99.95" customHeight="1" x14ac:dyDescent="0.15">
      <c r="B10" s="1074"/>
      <c r="C10" s="1075"/>
    </row>
    <row r="11" spans="2:3" ht="24.95" customHeight="1" x14ac:dyDescent="0.15">
      <c r="B11" s="1076" t="s">
        <v>499</v>
      </c>
      <c r="C11" s="1077"/>
    </row>
    <row r="12" spans="2:3" ht="99.95" customHeight="1" x14ac:dyDescent="0.15">
      <c r="B12" s="1074"/>
      <c r="C12" s="1075"/>
    </row>
    <row r="13" spans="2:3" ht="24.95" customHeight="1" x14ac:dyDescent="0.15">
      <c r="B13" s="1076" t="s">
        <v>500</v>
      </c>
      <c r="C13" s="1077"/>
    </row>
    <row r="14" spans="2:3" ht="99.95" customHeight="1" thickBot="1" x14ac:dyDescent="0.2">
      <c r="B14" s="1078"/>
      <c r="C14" s="1079"/>
    </row>
    <row r="15" spans="2:3" ht="13.5" x14ac:dyDescent="0.15">
      <c r="B15" s="1080"/>
      <c r="C15" s="1080"/>
    </row>
    <row r="16" spans="2:3" ht="12.75" x14ac:dyDescent="0.15">
      <c r="B16" s="1062" t="s">
        <v>501</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x14ac:dyDescent="0.15"/>
  <cols>
    <col min="1" max="1" width="4.75" style="128" customWidth="1"/>
    <col min="2" max="3" width="11.125" style="128" customWidth="1"/>
    <col min="4" max="5" width="9.625" style="128" customWidth="1"/>
    <col min="6" max="6" width="13.375" style="128" customWidth="1"/>
    <col min="7" max="12" width="4" style="128" customWidth="1"/>
    <col min="13" max="16384" width="6.625" style="128"/>
  </cols>
  <sheetData>
    <row r="1" spans="1:12" x14ac:dyDescent="0.15">
      <c r="A1" s="1056" t="s">
        <v>194</v>
      </c>
      <c r="B1" s="1056"/>
      <c r="C1" s="1056"/>
      <c r="D1" s="1056"/>
      <c r="E1" s="1056"/>
      <c r="F1" s="1056"/>
      <c r="G1" s="1056"/>
      <c r="H1" s="1056"/>
      <c r="I1" s="1056"/>
      <c r="J1" s="1056"/>
      <c r="K1" s="1056"/>
      <c r="L1" s="1056"/>
    </row>
    <row r="3" spans="1:12" ht="16.899999999999999" customHeight="1" x14ac:dyDescent="0.15">
      <c r="A3" s="1057" t="s">
        <v>195</v>
      </c>
      <c r="B3" s="1057"/>
      <c r="C3" s="1057"/>
      <c r="D3" s="1057"/>
      <c r="E3" s="1057"/>
      <c r="F3" s="1057"/>
      <c r="G3" s="1057"/>
      <c r="H3" s="1057"/>
      <c r="I3" s="1057"/>
      <c r="J3" s="1057"/>
      <c r="K3" s="1057"/>
      <c r="L3" s="1057"/>
    </row>
    <row r="4" spans="1:12" ht="16.899999999999999" customHeight="1" x14ac:dyDescent="0.15">
      <c r="A4" s="129"/>
      <c r="B4" s="129"/>
      <c r="C4" s="129"/>
      <c r="D4" s="129"/>
      <c r="E4" s="129"/>
      <c r="F4" s="129"/>
      <c r="G4" s="129"/>
      <c r="H4" s="129"/>
      <c r="I4" s="129"/>
      <c r="J4" s="129"/>
      <c r="K4" s="129"/>
      <c r="L4" s="129"/>
    </row>
    <row r="5" spans="1:12" ht="24" customHeight="1" x14ac:dyDescent="0.15">
      <c r="A5" s="130"/>
      <c r="B5" s="130"/>
      <c r="C5" s="130"/>
      <c r="D5" s="130"/>
      <c r="E5" s="130"/>
      <c r="F5" s="130"/>
      <c r="G5" s="131"/>
      <c r="H5" s="132" t="s">
        <v>196</v>
      </c>
      <c r="I5" s="132"/>
      <c r="J5" s="132" t="s">
        <v>197</v>
      </c>
      <c r="K5" s="132"/>
      <c r="L5" s="132" t="s">
        <v>198</v>
      </c>
    </row>
    <row r="6" spans="1:12" ht="16.899999999999999" customHeight="1" x14ac:dyDescent="0.15">
      <c r="A6" s="1058" t="s">
        <v>199</v>
      </c>
      <c r="B6" s="1058"/>
      <c r="C6" s="130" t="s">
        <v>200</v>
      </c>
      <c r="D6" s="130"/>
      <c r="E6" s="130"/>
      <c r="F6" s="130"/>
      <c r="G6" s="130"/>
      <c r="H6" s="130"/>
      <c r="I6" s="130"/>
      <c r="J6" s="130"/>
      <c r="K6" s="130"/>
      <c r="L6" s="130"/>
    </row>
    <row r="7" spans="1:12" ht="16.899999999999999" customHeight="1" x14ac:dyDescent="0.15">
      <c r="A7" s="133"/>
      <c r="B7" s="133"/>
      <c r="C7" s="133"/>
      <c r="D7" s="133"/>
      <c r="E7" s="133"/>
      <c r="F7" s="133"/>
      <c r="G7" s="133"/>
      <c r="H7" s="133"/>
      <c r="I7" s="133"/>
      <c r="J7" s="133"/>
      <c r="K7" s="133"/>
      <c r="L7" s="133"/>
    </row>
    <row r="8" spans="1:12" s="135" customFormat="1" ht="21" customHeight="1" x14ac:dyDescent="0.15">
      <c r="A8" s="1059" t="s">
        <v>201</v>
      </c>
      <c r="B8" s="1059"/>
      <c r="C8" s="1059"/>
      <c r="D8" s="134" t="s">
        <v>202</v>
      </c>
      <c r="E8" s="1060"/>
      <c r="F8" s="1060"/>
      <c r="G8" s="1060"/>
      <c r="H8" s="1060"/>
      <c r="I8" s="1060"/>
      <c r="J8" s="1060"/>
      <c r="K8" s="1060"/>
      <c r="L8" s="1060"/>
    </row>
    <row r="9" spans="1:12" ht="21" customHeight="1" x14ac:dyDescent="0.15">
      <c r="A9" s="136"/>
      <c r="B9" s="136"/>
      <c r="C9" s="136"/>
      <c r="D9" s="137"/>
      <c r="E9" s="1061"/>
      <c r="F9" s="1061"/>
      <c r="G9" s="1061"/>
      <c r="H9" s="1061"/>
      <c r="I9" s="1061"/>
      <c r="J9" s="1061"/>
      <c r="K9" s="1061"/>
      <c r="L9" s="1061"/>
    </row>
    <row r="10" spans="1:12" ht="21" customHeight="1" x14ac:dyDescent="0.15">
      <c r="A10" s="136"/>
      <c r="B10" s="136"/>
      <c r="C10" s="136"/>
      <c r="D10" s="1052" t="s">
        <v>203</v>
      </c>
      <c r="E10" s="1052"/>
      <c r="F10" s="1053"/>
      <c r="G10" s="1053"/>
      <c r="H10" s="1053"/>
      <c r="I10" s="1053"/>
      <c r="J10" s="1053"/>
      <c r="K10" s="1053"/>
      <c r="L10" s="1053"/>
    </row>
    <row r="11" spans="1:12" ht="21" customHeight="1" x14ac:dyDescent="0.15">
      <c r="D11" s="1055"/>
      <c r="E11" s="1055"/>
      <c r="F11" s="1054"/>
      <c r="G11" s="1054"/>
      <c r="H11" s="1054"/>
      <c r="I11" s="1054"/>
      <c r="J11" s="1054"/>
      <c r="K11" s="1054"/>
      <c r="L11" s="1054"/>
    </row>
    <row r="12" spans="1:12" ht="27.75" customHeight="1" x14ac:dyDescent="0.15">
      <c r="A12" s="1048"/>
      <c r="B12" s="1048"/>
      <c r="C12" s="1048"/>
      <c r="D12" s="1048"/>
      <c r="E12" s="1048"/>
      <c r="F12" s="1048"/>
      <c r="G12" s="1048"/>
      <c r="H12" s="1048"/>
      <c r="I12" s="1048"/>
      <c r="J12" s="1048"/>
      <c r="K12" s="1048"/>
      <c r="L12" s="1048"/>
    </row>
    <row r="13" spans="1:12" ht="27.75" customHeight="1" x14ac:dyDescent="0.15">
      <c r="A13" s="138"/>
      <c r="B13" s="138"/>
      <c r="C13" s="138"/>
      <c r="D13" s="138"/>
      <c r="E13" s="138"/>
      <c r="F13" s="138"/>
      <c r="G13" s="138"/>
      <c r="H13" s="138"/>
      <c r="I13" s="138"/>
      <c r="J13" s="138"/>
      <c r="K13" s="138"/>
      <c r="L13" s="138"/>
    </row>
    <row r="14" spans="1:12" s="141" customFormat="1" ht="16.899999999999999" customHeight="1" x14ac:dyDescent="0.15">
      <c r="A14" s="139" t="s">
        <v>204</v>
      </c>
      <c r="B14" s="140"/>
      <c r="C14" s="140"/>
      <c r="D14" s="140"/>
      <c r="E14" s="140"/>
      <c r="F14" s="140"/>
      <c r="G14" s="140"/>
      <c r="H14" s="140"/>
      <c r="I14" s="140"/>
      <c r="J14" s="140"/>
      <c r="K14" s="140"/>
      <c r="L14" s="140"/>
    </row>
    <row r="20" spans="1:8" ht="19.5" customHeight="1" x14ac:dyDescent="0.15">
      <c r="A20" s="142"/>
      <c r="B20" s="1049" t="s">
        <v>205</v>
      </c>
      <c r="C20" s="1050"/>
      <c r="D20" s="1050"/>
      <c r="E20" s="1050"/>
      <c r="F20" s="1050"/>
      <c r="G20" s="1050"/>
      <c r="H20" s="1051"/>
    </row>
    <row r="21" spans="1:8" ht="19.5" customHeight="1" x14ac:dyDescent="0.15">
      <c r="A21" s="142"/>
      <c r="B21" s="1049" t="s">
        <v>206</v>
      </c>
      <c r="C21" s="1050"/>
      <c r="D21" s="1050"/>
      <c r="E21" s="1050"/>
      <c r="F21" s="1050"/>
      <c r="G21" s="1050"/>
      <c r="H21" s="1051"/>
    </row>
    <row r="22" spans="1:8" ht="19.5" customHeight="1" x14ac:dyDescent="0.15">
      <c r="A22" s="142"/>
      <c r="B22" s="1049" t="s">
        <v>207</v>
      </c>
      <c r="C22" s="1050"/>
      <c r="D22" s="1050"/>
      <c r="E22" s="1050"/>
      <c r="F22" s="1050"/>
      <c r="G22" s="1050"/>
      <c r="H22" s="1051"/>
    </row>
    <row r="23" spans="1:8" ht="19.5" customHeight="1" x14ac:dyDescent="0.15">
      <c r="A23" s="142"/>
      <c r="B23" s="1049" t="s">
        <v>208</v>
      </c>
      <c r="C23" s="1050"/>
      <c r="D23" s="1050"/>
      <c r="E23" s="1050"/>
      <c r="F23" s="1050"/>
      <c r="G23" s="1050"/>
      <c r="H23" s="1051"/>
    </row>
    <row r="24" spans="1:8" x14ac:dyDescent="0.15">
      <c r="A24" s="128" t="s">
        <v>209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210</v>
      </c>
      <c r="C1" s="143"/>
    </row>
    <row r="2" spans="2:3" x14ac:dyDescent="0.15">
      <c r="C2" s="143" t="s">
        <v>211</v>
      </c>
    </row>
    <row r="3" spans="2:3" ht="6" customHeight="1" x14ac:dyDescent="0.15"/>
    <row r="4" spans="2:3" x14ac:dyDescent="0.15">
      <c r="B4" s="145" t="s">
        <v>212</v>
      </c>
      <c r="C4" s="146" t="s">
        <v>213</v>
      </c>
    </row>
    <row r="5" spans="2:3" ht="21" x14ac:dyDescent="0.15">
      <c r="B5" s="147" t="s">
        <v>214</v>
      </c>
      <c r="C5" s="148" t="s">
        <v>215</v>
      </c>
    </row>
    <row r="6" spans="2:3" ht="21" x14ac:dyDescent="0.15">
      <c r="B6" s="147" t="s">
        <v>216</v>
      </c>
      <c r="C6" s="148" t="s">
        <v>217</v>
      </c>
    </row>
    <row r="7" spans="2:3" ht="21" x14ac:dyDescent="0.15">
      <c r="B7" s="147" t="s">
        <v>218</v>
      </c>
      <c r="C7" s="148" t="s">
        <v>219</v>
      </c>
    </row>
    <row r="8" spans="2:3" x14ac:dyDescent="0.15">
      <c r="B8" s="147" t="s">
        <v>220</v>
      </c>
      <c r="C8" s="148" t="s">
        <v>221</v>
      </c>
    </row>
    <row r="9" spans="2:3" ht="21" x14ac:dyDescent="0.15">
      <c r="B9" s="147" t="s">
        <v>222</v>
      </c>
      <c r="C9" s="148" t="s">
        <v>223</v>
      </c>
    </row>
    <row r="10" spans="2:3" ht="21" x14ac:dyDescent="0.15">
      <c r="B10" s="147" t="s">
        <v>224</v>
      </c>
      <c r="C10" s="148" t="s">
        <v>225</v>
      </c>
    </row>
    <row r="11" spans="2:3" ht="31.5" x14ac:dyDescent="0.15">
      <c r="B11" s="147" t="s">
        <v>226</v>
      </c>
      <c r="C11" s="148" t="s">
        <v>227</v>
      </c>
    </row>
    <row r="12" spans="2:3" ht="105" x14ac:dyDescent="0.15">
      <c r="B12" s="147" t="s">
        <v>228</v>
      </c>
      <c r="C12" s="148" t="s">
        <v>229</v>
      </c>
    </row>
    <row r="13" spans="2:3" ht="105" x14ac:dyDescent="0.15">
      <c r="B13" s="147" t="s">
        <v>230</v>
      </c>
      <c r="C13" s="148" t="s">
        <v>231</v>
      </c>
    </row>
    <row r="14" spans="2:3" ht="63" x14ac:dyDescent="0.15">
      <c r="B14" s="147" t="s">
        <v>232</v>
      </c>
      <c r="C14" s="148" t="s">
        <v>233</v>
      </c>
    </row>
    <row r="15" spans="2:3" ht="42" x14ac:dyDescent="0.15">
      <c r="B15" s="147" t="s">
        <v>234</v>
      </c>
      <c r="C15" s="148" t="s">
        <v>235</v>
      </c>
    </row>
    <row r="16" spans="2:3" ht="63" x14ac:dyDescent="0.15">
      <c r="B16" s="147" t="s">
        <v>236</v>
      </c>
      <c r="C16" s="148" t="s">
        <v>237</v>
      </c>
    </row>
    <row r="17" spans="2:3" x14ac:dyDescent="0.15">
      <c r="B17" s="147" t="s">
        <v>238</v>
      </c>
      <c r="C17" s="148" t="s">
        <v>239</v>
      </c>
    </row>
    <row r="18" spans="2:3" ht="21" x14ac:dyDescent="0.15">
      <c r="B18" s="147" t="s">
        <v>240</v>
      </c>
      <c r="C18" s="148" t="s">
        <v>241</v>
      </c>
    </row>
    <row r="19" spans="2:3" ht="31.5" x14ac:dyDescent="0.15">
      <c r="B19" s="147" t="s">
        <v>242</v>
      </c>
      <c r="C19" s="148" t="s">
        <v>243</v>
      </c>
    </row>
    <row r="20" spans="2:3" ht="31.5" x14ac:dyDescent="0.15">
      <c r="B20" s="147" t="s">
        <v>244</v>
      </c>
      <c r="C20" s="149" t="s">
        <v>245</v>
      </c>
    </row>
    <row r="21" spans="2:3" ht="31.5" x14ac:dyDescent="0.15">
      <c r="B21" s="150" t="s">
        <v>246</v>
      </c>
      <c r="C21" s="151" t="s">
        <v>247</v>
      </c>
    </row>
    <row r="22" spans="2:3" x14ac:dyDescent="0.15">
      <c r="B22" s="15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248</v>
      </c>
      <c r="C1" s="143"/>
    </row>
    <row r="2" spans="2:3" x14ac:dyDescent="0.15">
      <c r="C2" s="143" t="s">
        <v>249</v>
      </c>
    </row>
    <row r="3" spans="2:3" ht="6" customHeight="1" x14ac:dyDescent="0.15"/>
    <row r="4" spans="2:3" x14ac:dyDescent="0.15">
      <c r="B4" s="145" t="s">
        <v>212</v>
      </c>
      <c r="C4" s="146" t="s">
        <v>213</v>
      </c>
    </row>
    <row r="5" spans="2:3" x14ac:dyDescent="0.15">
      <c r="B5" s="147" t="s">
        <v>214</v>
      </c>
      <c r="C5" s="148" t="s">
        <v>250</v>
      </c>
    </row>
    <row r="6" spans="2:3" ht="21" x14ac:dyDescent="0.15">
      <c r="B6" s="147" t="s">
        <v>216</v>
      </c>
      <c r="C6" s="148" t="s">
        <v>251</v>
      </c>
    </row>
    <row r="7" spans="2:3" x14ac:dyDescent="0.15">
      <c r="B7" s="147" t="s">
        <v>252</v>
      </c>
      <c r="C7" s="148" t="s">
        <v>221</v>
      </c>
    </row>
    <row r="8" spans="2:3" ht="21" x14ac:dyDescent="0.15">
      <c r="B8" s="147" t="s">
        <v>218</v>
      </c>
      <c r="C8" s="148" t="s">
        <v>223</v>
      </c>
    </row>
    <row r="9" spans="2:3" ht="21" x14ac:dyDescent="0.15">
      <c r="B9" s="147" t="s">
        <v>220</v>
      </c>
      <c r="C9" s="148" t="s">
        <v>225</v>
      </c>
    </row>
    <row r="10" spans="2:3" ht="31.5" x14ac:dyDescent="0.15">
      <c r="B10" s="147" t="s">
        <v>253</v>
      </c>
      <c r="C10" s="148" t="s">
        <v>227</v>
      </c>
    </row>
    <row r="11" spans="2:3" ht="84" x14ac:dyDescent="0.15">
      <c r="B11" s="147" t="s">
        <v>222</v>
      </c>
      <c r="C11" s="148" t="s">
        <v>254</v>
      </c>
    </row>
    <row r="12" spans="2:3" ht="52.5" x14ac:dyDescent="0.15">
      <c r="B12" s="147" t="s">
        <v>224</v>
      </c>
      <c r="C12" s="148" t="s">
        <v>255</v>
      </c>
    </row>
    <row r="13" spans="2:3" ht="31.5" x14ac:dyDescent="0.15">
      <c r="B13" s="147" t="s">
        <v>228</v>
      </c>
      <c r="C13" s="148" t="s">
        <v>256</v>
      </c>
    </row>
    <row r="14" spans="2:3" ht="52.5" x14ac:dyDescent="0.15">
      <c r="B14" s="147" t="s">
        <v>230</v>
      </c>
      <c r="C14" s="148" t="s">
        <v>257</v>
      </c>
    </row>
    <row r="15" spans="2:3" ht="31.5" x14ac:dyDescent="0.15">
      <c r="B15" s="147" t="s">
        <v>232</v>
      </c>
      <c r="C15" s="148" t="s">
        <v>258</v>
      </c>
    </row>
    <row r="16" spans="2:3" x14ac:dyDescent="0.15">
      <c r="B16" s="147" t="s">
        <v>234</v>
      </c>
      <c r="C16" s="148" t="s">
        <v>239</v>
      </c>
    </row>
    <row r="17" spans="2:3" x14ac:dyDescent="0.15">
      <c r="B17" s="147" t="s">
        <v>238</v>
      </c>
      <c r="C17" s="148" t="s">
        <v>259</v>
      </c>
    </row>
    <row r="18" spans="2:3" x14ac:dyDescent="0.15">
      <c r="B18" s="150" t="s">
        <v>240</v>
      </c>
      <c r="C18" s="151" t="s">
        <v>260</v>
      </c>
    </row>
    <row r="19" spans="2:3" x14ac:dyDescent="0.15">
      <c r="B19" s="15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261</v>
      </c>
      <c r="C1" s="143"/>
    </row>
    <row r="2" spans="2:3" x14ac:dyDescent="0.15">
      <c r="C2" s="143" t="s">
        <v>262</v>
      </c>
    </row>
    <row r="3" spans="2:3" ht="6" customHeight="1" x14ac:dyDescent="0.15"/>
    <row r="4" spans="2:3" x14ac:dyDescent="0.15">
      <c r="B4" s="145" t="s">
        <v>212</v>
      </c>
      <c r="C4" s="146" t="s">
        <v>213</v>
      </c>
    </row>
    <row r="5" spans="2:3" ht="21" x14ac:dyDescent="0.15">
      <c r="B5" s="147" t="s">
        <v>214</v>
      </c>
      <c r="C5" s="148" t="s">
        <v>263</v>
      </c>
    </row>
    <row r="6" spans="2:3" ht="31.5" x14ac:dyDescent="0.15">
      <c r="B6" s="147" t="s">
        <v>216</v>
      </c>
      <c r="C6" s="148" t="s">
        <v>264</v>
      </c>
    </row>
    <row r="7" spans="2:3" x14ac:dyDescent="0.15">
      <c r="B7" s="147" t="s">
        <v>218</v>
      </c>
      <c r="C7" s="148" t="s">
        <v>265</v>
      </c>
    </row>
    <row r="8" spans="2:3" x14ac:dyDescent="0.15">
      <c r="B8" s="147" t="s">
        <v>220</v>
      </c>
      <c r="C8" s="148" t="s">
        <v>221</v>
      </c>
    </row>
    <row r="9" spans="2:3" ht="21" x14ac:dyDescent="0.15">
      <c r="B9" s="147" t="s">
        <v>222</v>
      </c>
      <c r="C9" s="148" t="s">
        <v>223</v>
      </c>
    </row>
    <row r="10" spans="2:3" ht="21" x14ac:dyDescent="0.15">
      <c r="B10" s="147" t="s">
        <v>224</v>
      </c>
      <c r="C10" s="148" t="s">
        <v>225</v>
      </c>
    </row>
    <row r="11" spans="2:3" ht="31.5" x14ac:dyDescent="0.15">
      <c r="B11" s="147" t="s">
        <v>226</v>
      </c>
      <c r="C11" s="148" t="s">
        <v>227</v>
      </c>
    </row>
    <row r="12" spans="2:3" ht="94.5" x14ac:dyDescent="0.15">
      <c r="B12" s="147" t="s">
        <v>228</v>
      </c>
      <c r="C12" s="148" t="s">
        <v>266</v>
      </c>
    </row>
    <row r="13" spans="2:3" ht="94.5" x14ac:dyDescent="0.15">
      <c r="B13" s="147" t="s">
        <v>230</v>
      </c>
      <c r="C13" s="148" t="s">
        <v>267</v>
      </c>
    </row>
    <row r="14" spans="2:3" ht="63" x14ac:dyDescent="0.15">
      <c r="B14" s="147" t="s">
        <v>232</v>
      </c>
      <c r="C14" s="148" t="s">
        <v>268</v>
      </c>
    </row>
    <row r="15" spans="2:3" ht="31.5" x14ac:dyDescent="0.15">
      <c r="B15" s="147" t="s">
        <v>234</v>
      </c>
      <c r="C15" s="148" t="s">
        <v>269</v>
      </c>
    </row>
    <row r="16" spans="2:3" ht="31.5" x14ac:dyDescent="0.15">
      <c r="B16" s="147" t="s">
        <v>270</v>
      </c>
      <c r="C16" s="148" t="s">
        <v>271</v>
      </c>
    </row>
    <row r="17" spans="2:3" x14ac:dyDescent="0.15">
      <c r="B17" s="147" t="s">
        <v>238</v>
      </c>
      <c r="C17" s="148" t="s">
        <v>239</v>
      </c>
    </row>
    <row r="18" spans="2:3" ht="21" x14ac:dyDescent="0.15">
      <c r="B18" s="147" t="s">
        <v>240</v>
      </c>
      <c r="C18" s="148" t="s">
        <v>272</v>
      </c>
    </row>
    <row r="19" spans="2:3" ht="21" x14ac:dyDescent="0.15">
      <c r="B19" s="147" t="s">
        <v>242</v>
      </c>
      <c r="C19" s="149" t="s">
        <v>273</v>
      </c>
    </row>
    <row r="20" spans="2:3" ht="21" x14ac:dyDescent="0.15">
      <c r="B20" s="147" t="s">
        <v>244</v>
      </c>
      <c r="C20" s="148" t="s">
        <v>274</v>
      </c>
    </row>
    <row r="21" spans="2:3" ht="21" x14ac:dyDescent="0.15">
      <c r="B21" s="153" t="s">
        <v>246</v>
      </c>
      <c r="C21" s="151" t="s">
        <v>275</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276</v>
      </c>
      <c r="C1" s="143"/>
    </row>
    <row r="2" spans="2:3" x14ac:dyDescent="0.15">
      <c r="C2" s="143" t="s">
        <v>277</v>
      </c>
    </row>
    <row r="3" spans="2:3" ht="6" customHeight="1" x14ac:dyDescent="0.15"/>
    <row r="4" spans="2:3" x14ac:dyDescent="0.15">
      <c r="B4" s="145" t="s">
        <v>212</v>
      </c>
      <c r="C4" s="146" t="s">
        <v>213</v>
      </c>
    </row>
    <row r="5" spans="2:3" ht="21" x14ac:dyDescent="0.15">
      <c r="B5" s="147" t="s">
        <v>214</v>
      </c>
      <c r="C5" s="148" t="s">
        <v>278</v>
      </c>
    </row>
    <row r="6" spans="2:3" ht="21" x14ac:dyDescent="0.15">
      <c r="B6" s="147" t="s">
        <v>216</v>
      </c>
      <c r="C6" s="148" t="s">
        <v>279</v>
      </c>
    </row>
    <row r="7" spans="2:3" x14ac:dyDescent="0.15">
      <c r="B7" s="147" t="s">
        <v>252</v>
      </c>
      <c r="C7" s="148" t="s">
        <v>221</v>
      </c>
    </row>
    <row r="8" spans="2:3" ht="21" x14ac:dyDescent="0.15">
      <c r="B8" s="147" t="s">
        <v>218</v>
      </c>
      <c r="C8" s="148" t="s">
        <v>223</v>
      </c>
    </row>
    <row r="9" spans="2:3" ht="21" x14ac:dyDescent="0.15">
      <c r="B9" s="147" t="s">
        <v>220</v>
      </c>
      <c r="C9" s="148" t="s">
        <v>225</v>
      </c>
    </row>
    <row r="10" spans="2:3" ht="31.5" x14ac:dyDescent="0.15">
      <c r="B10" s="147" t="s">
        <v>253</v>
      </c>
      <c r="C10" s="148" t="s">
        <v>227</v>
      </c>
    </row>
    <row r="11" spans="2:3" ht="84" x14ac:dyDescent="0.15">
      <c r="B11" s="147" t="s">
        <v>222</v>
      </c>
      <c r="C11" s="148" t="s">
        <v>280</v>
      </c>
    </row>
    <row r="12" spans="2:3" ht="52.5" x14ac:dyDescent="0.15">
      <c r="B12" s="147" t="s">
        <v>224</v>
      </c>
      <c r="C12" s="148" t="s">
        <v>281</v>
      </c>
    </row>
    <row r="13" spans="2:3" ht="31.5" x14ac:dyDescent="0.15">
      <c r="B13" s="147" t="s">
        <v>228</v>
      </c>
      <c r="C13" s="148" t="s">
        <v>282</v>
      </c>
    </row>
    <row r="14" spans="2:3" ht="52.5" x14ac:dyDescent="0.15">
      <c r="B14" s="147" t="s">
        <v>230</v>
      </c>
      <c r="C14" s="148" t="s">
        <v>283</v>
      </c>
    </row>
    <row r="15" spans="2:3" ht="31.5" x14ac:dyDescent="0.15">
      <c r="B15" s="147" t="s">
        <v>232</v>
      </c>
      <c r="C15" s="148" t="s">
        <v>284</v>
      </c>
    </row>
    <row r="16" spans="2:3" x14ac:dyDescent="0.15">
      <c r="B16" s="147" t="s">
        <v>234</v>
      </c>
      <c r="C16" s="148" t="s">
        <v>239</v>
      </c>
    </row>
    <row r="17" spans="2:3" x14ac:dyDescent="0.15">
      <c r="B17" s="147" t="s">
        <v>238</v>
      </c>
      <c r="C17" s="148" t="s">
        <v>259</v>
      </c>
    </row>
    <row r="18" spans="2:3" x14ac:dyDescent="0.15">
      <c r="B18" s="150" t="s">
        <v>240</v>
      </c>
      <c r="C18" s="151" t="s">
        <v>260</v>
      </c>
    </row>
    <row r="19" spans="2:3" x14ac:dyDescent="0.15">
      <c r="B19" s="15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516" t="s">
        <v>164</v>
      </c>
      <c r="C2" s="515" t="s">
        <v>162</v>
      </c>
      <c r="D2" s="515"/>
      <c r="E2" s="515"/>
      <c r="F2" s="515"/>
      <c r="G2" s="515"/>
      <c r="H2" s="515"/>
      <c r="I2" s="515"/>
      <c r="J2" s="515"/>
      <c r="K2" s="515"/>
      <c r="L2" s="515"/>
      <c r="M2" s="515"/>
      <c r="N2" s="515"/>
      <c r="O2" s="515"/>
      <c r="Q2" s="22"/>
    </row>
    <row r="3" spans="1:17" x14ac:dyDescent="0.15">
      <c r="A3" s="2"/>
      <c r="B3" s="516"/>
      <c r="C3" s="515"/>
      <c r="D3" s="515"/>
      <c r="E3" s="515"/>
      <c r="F3" s="515"/>
      <c r="G3" s="515"/>
      <c r="H3" s="515"/>
      <c r="I3" s="515"/>
      <c r="J3" s="515"/>
      <c r="K3" s="515"/>
      <c r="L3" s="515"/>
      <c r="M3" s="515"/>
      <c r="N3" s="515"/>
      <c r="O3" s="515"/>
    </row>
    <row r="4" spans="1:17" x14ac:dyDescent="0.15">
      <c r="A4" s="2"/>
      <c r="B4" s="516"/>
      <c r="C4" s="515"/>
      <c r="D4" s="515"/>
      <c r="E4" s="515"/>
      <c r="F4" s="515"/>
      <c r="G4" s="515"/>
      <c r="H4" s="515"/>
      <c r="I4" s="515"/>
      <c r="J4" s="515"/>
      <c r="K4" s="515"/>
      <c r="L4" s="515"/>
      <c r="M4" s="515"/>
      <c r="N4" s="515"/>
      <c r="O4" s="515"/>
    </row>
    <row r="5" spans="1:17" x14ac:dyDescent="0.15">
      <c r="A5" s="2"/>
      <c r="B5" s="516"/>
      <c r="C5" s="515"/>
      <c r="D5" s="515"/>
      <c r="E5" s="515"/>
      <c r="F5" s="515"/>
      <c r="G5" s="515"/>
      <c r="H5" s="515"/>
      <c r="I5" s="515"/>
      <c r="J5" s="515"/>
      <c r="K5" s="515"/>
      <c r="L5" s="515"/>
      <c r="M5" s="515"/>
      <c r="N5" s="515"/>
      <c r="O5" s="515"/>
    </row>
    <row r="6" spans="1:17" x14ac:dyDescent="0.15">
      <c r="A6" s="2"/>
      <c r="B6" s="516"/>
      <c r="C6" s="515"/>
      <c r="D6" s="515"/>
      <c r="E6" s="515"/>
      <c r="F6" s="515"/>
      <c r="G6" s="515"/>
      <c r="H6" s="515"/>
      <c r="I6" s="515"/>
      <c r="J6" s="515"/>
      <c r="K6" s="515"/>
      <c r="L6" s="515"/>
      <c r="M6" s="515"/>
      <c r="N6" s="515"/>
      <c r="O6" s="515"/>
    </row>
    <row r="7" spans="1:17" x14ac:dyDescent="0.15">
      <c r="A7" s="2"/>
      <c r="B7" s="516"/>
      <c r="C7" s="515"/>
      <c r="D7" s="515"/>
      <c r="E7" s="515"/>
      <c r="F7" s="515"/>
      <c r="G7" s="515"/>
      <c r="H7" s="515"/>
      <c r="I7" s="515"/>
      <c r="J7" s="515"/>
      <c r="K7" s="515"/>
      <c r="L7" s="515"/>
      <c r="M7" s="515"/>
      <c r="N7" s="515"/>
      <c r="O7" s="515"/>
    </row>
    <row r="8" spans="1:17" x14ac:dyDescent="0.15">
      <c r="A8" s="1"/>
      <c r="B8" s="516"/>
      <c r="C8" s="515"/>
      <c r="D8" s="515"/>
      <c r="E8" s="515"/>
      <c r="F8" s="515"/>
      <c r="G8" s="515"/>
      <c r="H8" s="515"/>
      <c r="I8" s="515"/>
      <c r="J8" s="515"/>
      <c r="K8" s="515"/>
      <c r="L8" s="515"/>
      <c r="M8" s="515"/>
      <c r="N8" s="515"/>
      <c r="O8" s="515"/>
    </row>
    <row r="9" spans="1:17" x14ac:dyDescent="0.15">
      <c r="A9" s="1"/>
      <c r="B9" s="516"/>
      <c r="C9" s="515"/>
      <c r="D9" s="515"/>
      <c r="E9" s="515"/>
      <c r="F9" s="515"/>
      <c r="G9" s="515"/>
      <c r="H9" s="515"/>
      <c r="I9" s="515"/>
      <c r="J9" s="515"/>
      <c r="K9" s="515"/>
      <c r="L9" s="515"/>
      <c r="M9" s="515"/>
      <c r="N9" s="515"/>
      <c r="O9" s="515"/>
    </row>
    <row r="10" spans="1:17" x14ac:dyDescent="0.15">
      <c r="B10" s="516"/>
      <c r="C10" s="515"/>
      <c r="D10" s="515"/>
      <c r="E10" s="515"/>
      <c r="F10" s="515"/>
      <c r="G10" s="515"/>
      <c r="H10" s="515"/>
      <c r="I10" s="515"/>
      <c r="J10" s="515"/>
      <c r="K10" s="515"/>
      <c r="L10" s="515"/>
      <c r="M10" s="515"/>
      <c r="N10" s="515"/>
      <c r="O10" s="515"/>
    </row>
    <row r="11" spans="1:17" x14ac:dyDescent="0.15">
      <c r="B11" s="516"/>
      <c r="C11" s="515"/>
      <c r="D11" s="515"/>
      <c r="E11" s="515"/>
      <c r="F11" s="515"/>
      <c r="G11" s="515"/>
      <c r="H11" s="515"/>
      <c r="I11" s="515"/>
      <c r="J11" s="515"/>
      <c r="K11" s="515"/>
      <c r="L11" s="515"/>
      <c r="M11" s="515"/>
      <c r="N11" s="515"/>
      <c r="O11" s="515"/>
    </row>
    <row r="12" spans="1:17" x14ac:dyDescent="0.15">
      <c r="B12" s="516"/>
      <c r="C12" s="515"/>
      <c r="D12" s="515"/>
      <c r="E12" s="515"/>
      <c r="F12" s="515"/>
      <c r="G12" s="515"/>
      <c r="H12" s="515"/>
      <c r="I12" s="515"/>
      <c r="J12" s="515"/>
      <c r="K12" s="515"/>
      <c r="L12" s="515"/>
      <c r="M12" s="515"/>
      <c r="N12" s="515"/>
      <c r="O12" s="515"/>
    </row>
    <row r="13" spans="1:17" x14ac:dyDescent="0.15">
      <c r="B13" s="516"/>
      <c r="C13" s="515"/>
      <c r="D13" s="515"/>
      <c r="E13" s="515"/>
      <c r="F13" s="515"/>
      <c r="G13" s="515"/>
      <c r="H13" s="515"/>
      <c r="I13" s="515"/>
      <c r="J13" s="515"/>
      <c r="K13" s="515"/>
      <c r="L13" s="515"/>
      <c r="M13" s="515"/>
      <c r="N13" s="515"/>
      <c r="O13" s="515"/>
    </row>
    <row r="14" spans="1:17" x14ac:dyDescent="0.15">
      <c r="B14" s="516"/>
      <c r="C14" s="515"/>
      <c r="D14" s="515"/>
      <c r="E14" s="515"/>
      <c r="F14" s="515"/>
      <c r="G14" s="515"/>
      <c r="H14" s="515"/>
      <c r="I14" s="515"/>
      <c r="J14" s="515"/>
      <c r="K14" s="515"/>
      <c r="L14" s="515"/>
      <c r="M14" s="515"/>
      <c r="N14" s="515"/>
      <c r="O14" s="515"/>
    </row>
    <row r="15" spans="1:17" x14ac:dyDescent="0.15">
      <c r="B15" s="516"/>
      <c r="C15" s="515"/>
      <c r="D15" s="515"/>
      <c r="E15" s="515"/>
      <c r="F15" s="515"/>
      <c r="G15" s="515"/>
      <c r="H15" s="515"/>
      <c r="I15" s="515"/>
      <c r="J15" s="515"/>
      <c r="K15" s="515"/>
      <c r="L15" s="515"/>
      <c r="M15" s="515"/>
      <c r="N15" s="515"/>
      <c r="O15" s="515"/>
    </row>
    <row r="16" spans="1:17" x14ac:dyDescent="0.15">
      <c r="B16" s="516"/>
      <c r="C16" s="515"/>
      <c r="D16" s="515"/>
      <c r="E16" s="515"/>
      <c r="F16" s="515"/>
      <c r="G16" s="515"/>
      <c r="H16" s="515"/>
      <c r="I16" s="515"/>
      <c r="J16" s="515"/>
      <c r="K16" s="515"/>
      <c r="L16" s="515"/>
      <c r="M16" s="515"/>
      <c r="N16" s="515"/>
      <c r="O16" s="515"/>
    </row>
    <row r="17" spans="1:15" x14ac:dyDescent="0.15">
      <c r="B17" s="516"/>
      <c r="C17" s="515"/>
      <c r="D17" s="515"/>
      <c r="E17" s="515"/>
      <c r="F17" s="515"/>
      <c r="G17" s="515"/>
      <c r="H17" s="515"/>
      <c r="I17" s="515"/>
      <c r="J17" s="515"/>
      <c r="K17" s="515"/>
      <c r="L17" s="515"/>
      <c r="M17" s="515"/>
      <c r="N17" s="515"/>
      <c r="O17" s="515"/>
    </row>
    <row r="18" spans="1:15" x14ac:dyDescent="0.15">
      <c r="B18" s="516"/>
      <c r="C18" s="515"/>
      <c r="D18" s="515"/>
      <c r="E18" s="515"/>
      <c r="F18" s="515"/>
      <c r="G18" s="515"/>
      <c r="H18" s="515"/>
      <c r="I18" s="515"/>
      <c r="J18" s="515"/>
      <c r="K18" s="515"/>
      <c r="L18" s="515"/>
      <c r="M18" s="515"/>
      <c r="N18" s="515"/>
      <c r="O18" s="515"/>
    </row>
    <row r="19" spans="1:15" x14ac:dyDescent="0.15">
      <c r="A19" s="2"/>
      <c r="B19" s="516"/>
      <c r="C19" s="515"/>
      <c r="D19" s="515"/>
      <c r="E19" s="515"/>
      <c r="F19" s="515"/>
      <c r="G19" s="515"/>
      <c r="H19" s="515"/>
      <c r="I19" s="515"/>
      <c r="J19" s="515"/>
      <c r="K19" s="515"/>
      <c r="L19" s="515"/>
      <c r="M19" s="515"/>
      <c r="N19" s="515"/>
      <c r="O19" s="515"/>
    </row>
    <row r="20" spans="1:15" x14ac:dyDescent="0.15">
      <c r="B20" s="516"/>
      <c r="C20" s="515"/>
      <c r="D20" s="515"/>
      <c r="E20" s="515"/>
      <c r="F20" s="515"/>
      <c r="G20" s="515"/>
      <c r="H20" s="515"/>
      <c r="I20" s="515"/>
      <c r="J20" s="515"/>
      <c r="K20" s="515"/>
      <c r="L20" s="515"/>
      <c r="M20" s="515"/>
      <c r="N20" s="515"/>
      <c r="O20" s="515"/>
    </row>
    <row r="21" spans="1:15" x14ac:dyDescent="0.15">
      <c r="B21" s="516"/>
      <c r="C21" s="515"/>
      <c r="D21" s="515"/>
      <c r="E21" s="515"/>
      <c r="F21" s="515"/>
      <c r="G21" s="515"/>
      <c r="H21" s="515"/>
      <c r="I21" s="515"/>
      <c r="J21" s="515"/>
      <c r="K21" s="515"/>
      <c r="L21" s="515"/>
      <c r="M21" s="515"/>
      <c r="N21" s="515"/>
      <c r="O21" s="515"/>
    </row>
    <row r="22" spans="1:15" x14ac:dyDescent="0.15">
      <c r="B22" s="516"/>
      <c r="C22" s="515"/>
      <c r="D22" s="515"/>
      <c r="E22" s="515"/>
      <c r="F22" s="515"/>
      <c r="G22" s="515"/>
      <c r="H22" s="515"/>
      <c r="I22" s="515"/>
      <c r="J22" s="515"/>
      <c r="K22" s="515"/>
      <c r="L22" s="515"/>
      <c r="M22" s="515"/>
      <c r="N22" s="515"/>
      <c r="O22" s="515"/>
    </row>
    <row r="23" spans="1:15" x14ac:dyDescent="0.15">
      <c r="B23" s="516"/>
      <c r="C23" s="515"/>
      <c r="D23" s="515"/>
      <c r="E23" s="515"/>
      <c r="F23" s="515"/>
      <c r="G23" s="515"/>
      <c r="H23" s="515"/>
      <c r="I23" s="515"/>
      <c r="J23" s="515"/>
      <c r="K23" s="515"/>
      <c r="L23" s="515"/>
      <c r="M23" s="515"/>
      <c r="N23" s="515"/>
      <c r="O23" s="515"/>
    </row>
    <row r="24" spans="1:15" x14ac:dyDescent="0.15">
      <c r="B24" s="516"/>
      <c r="C24" s="515"/>
      <c r="D24" s="515"/>
      <c r="E24" s="515"/>
      <c r="F24" s="515"/>
      <c r="G24" s="515"/>
      <c r="H24" s="515"/>
      <c r="I24" s="515"/>
      <c r="J24" s="515"/>
      <c r="K24" s="515"/>
      <c r="L24" s="515"/>
      <c r="M24" s="515"/>
      <c r="N24" s="515"/>
      <c r="O24" s="515"/>
    </row>
    <row r="25" spans="1:15" x14ac:dyDescent="0.15">
      <c r="B25" s="516"/>
      <c r="C25" s="515"/>
      <c r="D25" s="515"/>
      <c r="E25" s="515"/>
      <c r="F25" s="515"/>
      <c r="G25" s="515"/>
      <c r="H25" s="515"/>
      <c r="I25" s="515"/>
      <c r="J25" s="515"/>
      <c r="K25" s="515"/>
      <c r="L25" s="515"/>
      <c r="M25" s="515"/>
      <c r="N25" s="515"/>
      <c r="O25" s="515"/>
    </row>
    <row r="26" spans="1:15" x14ac:dyDescent="0.15">
      <c r="B26" s="516"/>
      <c r="C26" s="515"/>
      <c r="D26" s="515"/>
      <c r="E26" s="515"/>
      <c r="F26" s="515"/>
      <c r="G26" s="515"/>
      <c r="H26" s="515"/>
      <c r="I26" s="515"/>
      <c r="J26" s="515"/>
      <c r="K26" s="515"/>
      <c r="L26" s="515"/>
      <c r="M26" s="515"/>
      <c r="N26" s="515"/>
      <c r="O26" s="515"/>
    </row>
    <row r="27" spans="1:15" x14ac:dyDescent="0.15">
      <c r="B27" s="516"/>
      <c r="C27" s="515"/>
      <c r="D27" s="515"/>
      <c r="E27" s="515"/>
      <c r="F27" s="515"/>
      <c r="G27" s="515"/>
      <c r="H27" s="515"/>
      <c r="I27" s="515"/>
      <c r="J27" s="515"/>
      <c r="K27" s="515"/>
      <c r="L27" s="515"/>
      <c r="M27" s="515"/>
      <c r="N27" s="515"/>
      <c r="O27" s="515"/>
    </row>
    <row r="28" spans="1:15" x14ac:dyDescent="0.15">
      <c r="B28" s="516"/>
      <c r="C28" s="515"/>
      <c r="D28" s="515"/>
      <c r="E28" s="515"/>
      <c r="F28" s="515"/>
      <c r="G28" s="515"/>
      <c r="H28" s="515"/>
      <c r="I28" s="515"/>
      <c r="J28" s="515"/>
      <c r="K28" s="515"/>
      <c r="L28" s="515"/>
      <c r="M28" s="515"/>
      <c r="N28" s="515"/>
      <c r="O28" s="515"/>
    </row>
    <row r="29" spans="1:15" x14ac:dyDescent="0.15">
      <c r="B29" s="23"/>
      <c r="C29" s="23"/>
      <c r="D29" s="23"/>
      <c r="E29" s="23"/>
      <c r="F29" s="23"/>
      <c r="G29" s="23"/>
      <c r="H29" s="23"/>
      <c r="I29" s="23"/>
      <c r="J29" s="23"/>
      <c r="K29" s="23"/>
      <c r="L29" s="23"/>
      <c r="M29" s="23"/>
      <c r="N29" s="23"/>
      <c r="O29" s="23"/>
    </row>
    <row r="30" spans="1:15" x14ac:dyDescent="0.15">
      <c r="B30" s="23"/>
      <c r="C30" s="23"/>
      <c r="D30" s="23"/>
      <c r="E30" s="23"/>
      <c r="F30" s="23"/>
      <c r="G30" s="23"/>
      <c r="H30" s="23"/>
      <c r="I30" s="23"/>
      <c r="J30" s="23"/>
      <c r="K30" s="23"/>
      <c r="L30" s="23"/>
      <c r="M30" s="23"/>
      <c r="N30" s="23"/>
      <c r="O30" s="23"/>
    </row>
    <row r="31" spans="1:15" x14ac:dyDescent="0.15">
      <c r="B31" s="23"/>
      <c r="C31" s="23"/>
      <c r="D31" s="23"/>
      <c r="E31" s="23"/>
      <c r="F31" s="23"/>
      <c r="G31" s="23"/>
      <c r="H31" s="23"/>
      <c r="I31" s="23"/>
      <c r="J31" s="23"/>
      <c r="K31" s="23"/>
      <c r="L31" s="23"/>
      <c r="M31" s="23"/>
      <c r="N31" s="23"/>
      <c r="O31" s="23"/>
    </row>
    <row r="32" spans="1:15" x14ac:dyDescent="0.15">
      <c r="B32" s="23"/>
      <c r="C32" s="23"/>
      <c r="D32" s="23"/>
      <c r="E32" s="23"/>
      <c r="F32" s="23"/>
      <c r="G32" s="23"/>
      <c r="H32" s="23"/>
      <c r="I32" s="23"/>
      <c r="J32" s="23"/>
      <c r="K32" s="23"/>
      <c r="L32" s="23"/>
      <c r="M32" s="23"/>
      <c r="N32" s="23"/>
      <c r="O32" s="23"/>
    </row>
    <row r="33" spans="2:15" x14ac:dyDescent="0.15">
      <c r="B33" s="23"/>
      <c r="C33" s="23"/>
      <c r="D33" s="23"/>
      <c r="E33" s="23"/>
      <c r="F33" s="23"/>
      <c r="G33" s="23"/>
      <c r="H33" s="23"/>
      <c r="I33" s="23"/>
      <c r="J33" s="23"/>
      <c r="K33" s="23"/>
      <c r="L33" s="23"/>
      <c r="M33" s="23"/>
      <c r="N33" s="23"/>
      <c r="O33" s="23"/>
    </row>
    <row r="34" spans="2:15" x14ac:dyDescent="0.15">
      <c r="B34" s="23"/>
      <c r="C34" s="23"/>
      <c r="D34" s="23"/>
      <c r="E34" s="23"/>
      <c r="F34" s="23"/>
      <c r="G34" s="23"/>
      <c r="H34" s="23"/>
      <c r="I34" s="23"/>
      <c r="J34" s="23"/>
      <c r="K34" s="23"/>
      <c r="L34" s="23"/>
      <c r="M34" s="23"/>
      <c r="N34" s="23"/>
      <c r="O34" s="23"/>
    </row>
    <row r="35" spans="2:15" x14ac:dyDescent="0.15">
      <c r="B35" s="23"/>
      <c r="C35" s="23"/>
      <c r="D35" s="23"/>
      <c r="E35" s="23"/>
      <c r="F35" s="23"/>
      <c r="G35" s="23"/>
      <c r="H35" s="23"/>
      <c r="I35" s="23"/>
      <c r="J35" s="23"/>
      <c r="K35" s="23"/>
      <c r="L35" s="23"/>
      <c r="M35" s="23"/>
      <c r="N35" s="23"/>
      <c r="O35" s="23"/>
    </row>
    <row r="36" spans="2:15" x14ac:dyDescent="0.15">
      <c r="B36" s="23"/>
      <c r="C36" s="23"/>
      <c r="D36" s="23"/>
      <c r="E36" s="23"/>
      <c r="F36" s="23"/>
      <c r="G36" s="23"/>
      <c r="H36" s="23"/>
      <c r="I36" s="23"/>
      <c r="J36" s="23"/>
      <c r="K36" s="23"/>
      <c r="L36" s="23"/>
      <c r="M36" s="23"/>
      <c r="N36" s="23"/>
      <c r="O36" s="23"/>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2" x14ac:dyDescent="0.15"/>
  <cols>
    <col min="1" max="1" width="5.625" style="85" customWidth="1"/>
    <col min="2" max="2" width="7.375" style="85" customWidth="1"/>
    <col min="3" max="3" width="6" style="85" customWidth="1"/>
    <col min="4" max="4" width="6.125" style="85" customWidth="1"/>
    <col min="5" max="7" width="7.375" style="85" customWidth="1"/>
    <col min="8" max="20" width="6.625" style="85" customWidth="1"/>
    <col min="21" max="16384" width="8.75" style="85"/>
  </cols>
  <sheetData>
    <row r="1" spans="1:23" ht="36.75" customHeight="1" thickBot="1" x14ac:dyDescent="0.2">
      <c r="A1" s="662" t="s">
        <v>165</v>
      </c>
      <c r="B1" s="662"/>
      <c r="C1" s="662"/>
      <c r="D1" s="662"/>
      <c r="E1" s="662"/>
      <c r="F1" s="662"/>
      <c r="G1" s="662"/>
      <c r="H1" s="662"/>
      <c r="I1" s="662"/>
      <c r="J1" s="662"/>
      <c r="K1" s="662"/>
      <c r="L1" s="662"/>
      <c r="M1" s="662"/>
      <c r="N1" s="662"/>
      <c r="O1" s="662"/>
      <c r="P1" s="662"/>
      <c r="Q1" s="662"/>
      <c r="R1" s="662"/>
      <c r="S1" s="662"/>
      <c r="T1" s="662"/>
    </row>
    <row r="2" spans="1:23" ht="15" customHeight="1" x14ac:dyDescent="0.15">
      <c r="A2" s="673" t="s">
        <v>68</v>
      </c>
      <c r="B2" s="668" t="s">
        <v>160</v>
      </c>
      <c r="C2" s="669"/>
      <c r="D2" s="669"/>
      <c r="E2" s="670"/>
      <c r="F2" s="671"/>
      <c r="G2" s="671"/>
      <c r="H2" s="671"/>
      <c r="I2" s="671"/>
      <c r="J2" s="671"/>
      <c r="K2" s="671"/>
      <c r="L2" s="671"/>
      <c r="M2" s="671"/>
      <c r="N2" s="671"/>
      <c r="O2" s="671"/>
      <c r="P2" s="671"/>
      <c r="Q2" s="671"/>
      <c r="R2" s="671"/>
      <c r="S2" s="671"/>
      <c r="T2" s="672"/>
    </row>
    <row r="3" spans="1:23" s="86" customFormat="1" ht="15" customHeight="1" x14ac:dyDescent="0.15">
      <c r="A3" s="674"/>
      <c r="B3" s="612" t="s">
        <v>69</v>
      </c>
      <c r="C3" s="613"/>
      <c r="D3" s="614"/>
      <c r="E3" s="657"/>
      <c r="F3" s="588"/>
      <c r="G3" s="588"/>
      <c r="H3" s="588"/>
      <c r="I3" s="588"/>
      <c r="J3" s="588"/>
      <c r="K3" s="588"/>
      <c r="L3" s="588"/>
      <c r="M3" s="588"/>
      <c r="N3" s="588"/>
      <c r="O3" s="588"/>
      <c r="P3" s="588"/>
      <c r="Q3" s="588"/>
      <c r="R3" s="588"/>
      <c r="S3" s="588"/>
      <c r="T3" s="659"/>
    </row>
    <row r="4" spans="1:23" s="86" customFormat="1" ht="30" customHeight="1" x14ac:dyDescent="0.15">
      <c r="A4" s="674"/>
      <c r="B4" s="592" t="s">
        <v>70</v>
      </c>
      <c r="C4" s="608"/>
      <c r="D4" s="593"/>
      <c r="E4" s="663"/>
      <c r="F4" s="609"/>
      <c r="G4" s="609"/>
      <c r="H4" s="609"/>
      <c r="I4" s="609"/>
      <c r="J4" s="609"/>
      <c r="K4" s="609"/>
      <c r="L4" s="609"/>
      <c r="M4" s="609"/>
      <c r="N4" s="609"/>
      <c r="O4" s="609"/>
      <c r="P4" s="609"/>
      <c r="Q4" s="609"/>
      <c r="R4" s="609"/>
      <c r="S4" s="609"/>
      <c r="T4" s="664"/>
    </row>
    <row r="5" spans="1:23" s="86" customFormat="1" ht="15" customHeight="1" x14ac:dyDescent="0.15">
      <c r="A5" s="674"/>
      <c r="B5" s="590" t="s">
        <v>4</v>
      </c>
      <c r="C5" s="560"/>
      <c r="D5" s="561"/>
      <c r="E5" s="590" t="s">
        <v>9</v>
      </c>
      <c r="F5" s="560"/>
      <c r="G5" s="92"/>
      <c r="H5" s="89" t="s">
        <v>83</v>
      </c>
      <c r="I5" s="92"/>
      <c r="J5" s="89" t="s">
        <v>125</v>
      </c>
      <c r="K5" s="560"/>
      <c r="L5" s="560"/>
      <c r="M5" s="560"/>
      <c r="N5" s="560"/>
      <c r="O5" s="560"/>
      <c r="P5" s="560"/>
      <c r="Q5" s="560"/>
      <c r="R5" s="560"/>
      <c r="S5" s="560"/>
      <c r="T5" s="666"/>
    </row>
    <row r="6" spans="1:23" s="86" customFormat="1" ht="15" customHeight="1" x14ac:dyDescent="0.15">
      <c r="A6" s="674"/>
      <c r="B6" s="611"/>
      <c r="C6" s="665"/>
      <c r="D6" s="563"/>
      <c r="E6" s="583"/>
      <c r="F6" s="667"/>
      <c r="G6" s="667"/>
      <c r="H6" s="93" t="s">
        <v>124</v>
      </c>
      <c r="I6" s="667"/>
      <c r="J6" s="667"/>
      <c r="K6" s="667"/>
      <c r="L6" s="667"/>
      <c r="M6" s="667"/>
      <c r="N6" s="93" t="s">
        <v>86</v>
      </c>
      <c r="O6" s="667"/>
      <c r="P6" s="667"/>
      <c r="Q6" s="667"/>
      <c r="R6" s="667"/>
      <c r="S6" s="667"/>
      <c r="T6" s="585"/>
      <c r="U6" s="459"/>
    </row>
    <row r="7" spans="1:23" s="86" customFormat="1" ht="15" customHeight="1" x14ac:dyDescent="0.15">
      <c r="A7" s="674"/>
      <c r="B7" s="611"/>
      <c r="C7" s="665"/>
      <c r="D7" s="563"/>
      <c r="E7" s="583"/>
      <c r="F7" s="667"/>
      <c r="G7" s="667"/>
      <c r="H7" s="93" t="s">
        <v>87</v>
      </c>
      <c r="I7" s="667"/>
      <c r="J7" s="667"/>
      <c r="K7" s="667"/>
      <c r="L7" s="667"/>
      <c r="M7" s="667"/>
      <c r="N7" s="93" t="s">
        <v>88</v>
      </c>
      <c r="O7" s="667"/>
      <c r="P7" s="667"/>
      <c r="Q7" s="667"/>
      <c r="R7" s="667"/>
      <c r="S7" s="667"/>
      <c r="T7" s="585"/>
      <c r="U7" s="459"/>
    </row>
    <row r="8" spans="1:23" s="86" customFormat="1" ht="18.95" customHeight="1" x14ac:dyDescent="0.15">
      <c r="A8" s="674"/>
      <c r="B8" s="612"/>
      <c r="C8" s="613"/>
      <c r="D8" s="614"/>
      <c r="E8" s="657"/>
      <c r="F8" s="588"/>
      <c r="G8" s="658"/>
      <c r="H8" s="658"/>
      <c r="I8" s="658"/>
      <c r="J8" s="658"/>
      <c r="K8" s="658"/>
      <c r="L8" s="658"/>
      <c r="M8" s="658"/>
      <c r="N8" s="658"/>
      <c r="O8" s="658"/>
      <c r="P8" s="658"/>
      <c r="Q8" s="588"/>
      <c r="R8" s="588"/>
      <c r="S8" s="588"/>
      <c r="T8" s="659"/>
    </row>
    <row r="9" spans="1:23" s="86" customFormat="1" ht="15" customHeight="1" x14ac:dyDescent="0.15">
      <c r="A9" s="674"/>
      <c r="B9" s="590" t="s">
        <v>71</v>
      </c>
      <c r="C9" s="560"/>
      <c r="D9" s="561"/>
      <c r="E9" s="592" t="s">
        <v>21</v>
      </c>
      <c r="F9" s="593"/>
      <c r="G9" s="594"/>
      <c r="H9" s="595"/>
      <c r="I9" s="595"/>
      <c r="J9" s="595"/>
      <c r="K9" s="595"/>
      <c r="L9" s="99" t="s">
        <v>22</v>
      </c>
      <c r="M9" s="528"/>
      <c r="N9" s="596"/>
      <c r="O9" s="542" t="s">
        <v>81</v>
      </c>
      <c r="P9" s="543"/>
      <c r="Q9" s="615"/>
      <c r="R9" s="595"/>
      <c r="S9" s="595"/>
      <c r="T9" s="660"/>
    </row>
    <row r="10" spans="1:23" s="86" customFormat="1" ht="15" customHeight="1" x14ac:dyDescent="0.15">
      <c r="A10" s="675"/>
      <c r="B10" s="612"/>
      <c r="C10" s="613"/>
      <c r="D10" s="614"/>
      <c r="E10" s="592" t="s">
        <v>24</v>
      </c>
      <c r="F10" s="593"/>
      <c r="G10" s="617"/>
      <c r="H10" s="618"/>
      <c r="I10" s="618"/>
      <c r="J10" s="618"/>
      <c r="K10" s="618"/>
      <c r="L10" s="618"/>
      <c r="M10" s="618"/>
      <c r="N10" s="618"/>
      <c r="O10" s="618"/>
      <c r="P10" s="618"/>
      <c r="Q10" s="618"/>
      <c r="R10" s="618"/>
      <c r="S10" s="618"/>
      <c r="T10" s="661"/>
    </row>
    <row r="11" spans="1:23" s="86" customFormat="1" ht="15" customHeight="1" x14ac:dyDescent="0.15">
      <c r="A11" s="644" t="s">
        <v>72</v>
      </c>
      <c r="B11" s="592" t="s">
        <v>69</v>
      </c>
      <c r="C11" s="608"/>
      <c r="D11" s="593"/>
      <c r="E11" s="609"/>
      <c r="F11" s="609"/>
      <c r="G11" s="609"/>
      <c r="H11" s="609"/>
      <c r="I11" s="609"/>
      <c r="J11" s="645"/>
      <c r="K11" s="590" t="s">
        <v>84</v>
      </c>
      <c r="L11" s="560"/>
      <c r="M11" s="625"/>
      <c r="N11" s="647" t="s">
        <v>85</v>
      </c>
      <c r="O11" s="647"/>
      <c r="P11" s="101"/>
      <c r="Q11" s="102" t="s">
        <v>126</v>
      </c>
      <c r="R11" s="103"/>
      <c r="S11" s="648" t="s">
        <v>127</v>
      </c>
      <c r="T11" s="649"/>
    </row>
    <row r="12" spans="1:23" s="86" customFormat="1" ht="15" customHeight="1" x14ac:dyDescent="0.15">
      <c r="A12" s="602"/>
      <c r="B12" s="592" t="s">
        <v>128</v>
      </c>
      <c r="C12" s="608"/>
      <c r="D12" s="593"/>
      <c r="E12" s="609"/>
      <c r="F12" s="609"/>
      <c r="G12" s="609"/>
      <c r="H12" s="609"/>
      <c r="I12" s="609"/>
      <c r="J12" s="645"/>
      <c r="K12" s="611"/>
      <c r="L12" s="562"/>
      <c r="M12" s="546"/>
      <c r="N12" s="587"/>
      <c r="O12" s="587"/>
      <c r="P12" s="587"/>
      <c r="Q12" s="587"/>
      <c r="R12" s="587"/>
      <c r="S12" s="587"/>
      <c r="T12" s="631"/>
    </row>
    <row r="13" spans="1:23" s="86" customFormat="1" ht="15" customHeight="1" x14ac:dyDescent="0.15">
      <c r="A13" s="602"/>
      <c r="B13" s="632" t="s">
        <v>73</v>
      </c>
      <c r="C13" s="633"/>
      <c r="D13" s="634"/>
      <c r="E13" s="635"/>
      <c r="F13" s="635"/>
      <c r="G13" s="635"/>
      <c r="H13" s="635"/>
      <c r="I13" s="635"/>
      <c r="J13" s="636"/>
      <c r="K13" s="612"/>
      <c r="L13" s="613"/>
      <c r="M13" s="646"/>
      <c r="N13" s="588"/>
      <c r="O13" s="588"/>
      <c r="P13" s="588"/>
      <c r="Q13" s="588"/>
      <c r="R13" s="588"/>
      <c r="S13" s="588"/>
      <c r="T13" s="589"/>
    </row>
    <row r="14" spans="1:23" s="86" customFormat="1" ht="15" customHeight="1" x14ac:dyDescent="0.15">
      <c r="A14" s="602"/>
      <c r="B14" s="632" t="s">
        <v>129</v>
      </c>
      <c r="C14" s="633"/>
      <c r="D14" s="633"/>
      <c r="E14" s="633"/>
      <c r="F14" s="633"/>
      <c r="G14" s="633"/>
      <c r="H14" s="633"/>
      <c r="I14" s="633"/>
      <c r="J14" s="633"/>
      <c r="K14" s="637"/>
      <c r="L14" s="609"/>
      <c r="M14" s="609"/>
      <c r="N14" s="609"/>
      <c r="O14" s="609"/>
      <c r="P14" s="638"/>
      <c r="Q14" s="638"/>
      <c r="R14" s="609"/>
      <c r="S14" s="609"/>
      <c r="T14" s="610"/>
    </row>
    <row r="15" spans="1:23" s="86" customFormat="1" ht="15" customHeight="1" x14ac:dyDescent="0.15">
      <c r="A15" s="602"/>
      <c r="B15" s="639" t="s">
        <v>130</v>
      </c>
      <c r="C15" s="638"/>
      <c r="D15" s="638"/>
      <c r="E15" s="638"/>
      <c r="F15" s="638"/>
      <c r="G15" s="638"/>
      <c r="H15" s="640" t="s">
        <v>74</v>
      </c>
      <c r="I15" s="608"/>
      <c r="J15" s="641"/>
      <c r="K15" s="637"/>
      <c r="L15" s="609"/>
      <c r="M15" s="609"/>
      <c r="N15" s="609"/>
      <c r="O15" s="642"/>
      <c r="P15" s="643" t="s">
        <v>131</v>
      </c>
      <c r="Q15" s="643"/>
      <c r="R15" s="615"/>
      <c r="S15" s="595"/>
      <c r="T15" s="616"/>
    </row>
    <row r="16" spans="1:23" s="86" customFormat="1" ht="15" customHeight="1" x14ac:dyDescent="0.15">
      <c r="A16" s="602"/>
      <c r="B16" s="586"/>
      <c r="C16" s="587"/>
      <c r="D16" s="587"/>
      <c r="E16" s="587"/>
      <c r="F16" s="587"/>
      <c r="G16" s="587"/>
      <c r="H16" s="559" t="s">
        <v>45</v>
      </c>
      <c r="I16" s="560"/>
      <c r="J16" s="625"/>
      <c r="K16" s="650"/>
      <c r="L16" s="651"/>
      <c r="M16" s="651"/>
      <c r="N16" s="651"/>
      <c r="O16" s="651"/>
      <c r="P16" s="652"/>
      <c r="Q16" s="652"/>
      <c r="R16" s="651"/>
      <c r="S16" s="651"/>
      <c r="T16" s="653"/>
      <c r="U16" s="100"/>
      <c r="V16" s="100"/>
      <c r="W16" s="100"/>
    </row>
    <row r="17" spans="1:23" s="86" customFormat="1" ht="15" customHeight="1" x14ac:dyDescent="0.15">
      <c r="A17" s="602"/>
      <c r="B17" s="586"/>
      <c r="C17" s="587"/>
      <c r="D17" s="587"/>
      <c r="E17" s="587"/>
      <c r="F17" s="587"/>
      <c r="G17" s="587"/>
      <c r="H17" s="545"/>
      <c r="I17" s="562"/>
      <c r="J17" s="546"/>
      <c r="K17" s="654"/>
      <c r="L17" s="655"/>
      <c r="M17" s="655"/>
      <c r="N17" s="655"/>
      <c r="O17" s="655"/>
      <c r="P17" s="655"/>
      <c r="Q17" s="655"/>
      <c r="R17" s="655"/>
      <c r="S17" s="655"/>
      <c r="T17" s="656"/>
    </row>
    <row r="18" spans="1:23" s="100" customFormat="1" ht="15" customHeight="1" thickBot="1" x14ac:dyDescent="0.2">
      <c r="A18" s="578" t="s">
        <v>40</v>
      </c>
      <c r="B18" s="579"/>
      <c r="C18" s="579"/>
      <c r="D18" s="579"/>
      <c r="E18" s="579"/>
      <c r="F18" s="579"/>
      <c r="G18" s="579"/>
      <c r="H18" s="579"/>
      <c r="I18" s="579"/>
      <c r="J18" s="580"/>
      <c r="K18" s="629"/>
      <c r="L18" s="629"/>
      <c r="M18" s="629"/>
      <c r="N18" s="629"/>
      <c r="O18" s="629"/>
      <c r="P18" s="629"/>
      <c r="Q18" s="629"/>
      <c r="R18" s="629"/>
      <c r="S18" s="629"/>
      <c r="T18" s="630"/>
    </row>
    <row r="19" spans="1:23" s="86" customFormat="1" ht="15" customHeight="1" x14ac:dyDescent="0.15">
      <c r="A19" s="575" t="s">
        <v>79</v>
      </c>
      <c r="B19" s="576"/>
      <c r="C19" s="576"/>
      <c r="D19" s="576"/>
      <c r="E19" s="576"/>
      <c r="F19" s="576"/>
      <c r="G19" s="576"/>
      <c r="H19" s="576"/>
      <c r="I19" s="576"/>
      <c r="J19" s="576"/>
      <c r="K19" s="576"/>
      <c r="L19" s="576"/>
      <c r="M19" s="576"/>
      <c r="N19" s="576"/>
      <c r="O19" s="576"/>
      <c r="P19" s="576"/>
      <c r="Q19" s="576"/>
      <c r="R19" s="576"/>
      <c r="S19" s="576"/>
      <c r="T19" s="577"/>
    </row>
    <row r="20" spans="1:23" s="100" customFormat="1" ht="15" customHeight="1" thickBot="1" x14ac:dyDescent="0.2">
      <c r="A20" s="578" t="s">
        <v>132</v>
      </c>
      <c r="B20" s="579"/>
      <c r="C20" s="579"/>
      <c r="D20" s="579"/>
      <c r="E20" s="579"/>
      <c r="F20" s="579"/>
      <c r="G20" s="579"/>
      <c r="H20" s="580"/>
      <c r="I20" s="581"/>
      <c r="J20" s="579"/>
      <c r="K20" s="104" t="s">
        <v>48</v>
      </c>
      <c r="L20" s="574" t="s">
        <v>49</v>
      </c>
      <c r="M20" s="533"/>
      <c r="N20" s="533"/>
      <c r="O20" s="533"/>
      <c r="P20" s="533"/>
      <c r="Q20" s="534"/>
      <c r="R20" s="574"/>
      <c r="S20" s="533"/>
      <c r="T20" s="105" t="s">
        <v>50</v>
      </c>
      <c r="U20" s="86"/>
      <c r="V20" s="86"/>
      <c r="W20" s="86"/>
    </row>
    <row r="21" spans="1:23" s="86" customFormat="1" ht="15" customHeight="1" x14ac:dyDescent="0.15">
      <c r="A21" s="623" t="s">
        <v>51</v>
      </c>
      <c r="B21" s="540" t="s">
        <v>80</v>
      </c>
      <c r="C21" s="540"/>
      <c r="D21" s="540"/>
      <c r="E21" s="540"/>
      <c r="F21" s="540"/>
      <c r="G21" s="540"/>
      <c r="H21" s="540"/>
      <c r="I21" s="540"/>
      <c r="J21" s="540"/>
      <c r="K21" s="540"/>
      <c r="L21" s="540"/>
      <c r="M21" s="540"/>
      <c r="N21" s="540"/>
      <c r="O21" s="540"/>
      <c r="P21" s="540"/>
      <c r="Q21" s="540"/>
      <c r="R21" s="540"/>
      <c r="S21" s="540"/>
      <c r="T21" s="541"/>
    </row>
    <row r="22" spans="1:23" s="86" customFormat="1" ht="15" customHeight="1" x14ac:dyDescent="0.15">
      <c r="A22" s="624"/>
      <c r="B22" s="559" t="s">
        <v>75</v>
      </c>
      <c r="C22" s="560"/>
      <c r="D22" s="561"/>
      <c r="E22" s="590" t="s">
        <v>52</v>
      </c>
      <c r="F22" s="560"/>
      <c r="G22" s="560"/>
      <c r="H22" s="625"/>
      <c r="I22" s="559" t="s">
        <v>76</v>
      </c>
      <c r="J22" s="560"/>
      <c r="K22" s="560"/>
      <c r="L22" s="561"/>
      <c r="M22" s="592" t="s">
        <v>77</v>
      </c>
      <c r="N22" s="608"/>
      <c r="O22" s="608"/>
      <c r="P22" s="593"/>
      <c r="Q22" s="592" t="s">
        <v>78</v>
      </c>
      <c r="R22" s="608"/>
      <c r="S22" s="608"/>
      <c r="T22" s="622"/>
    </row>
    <row r="23" spans="1:23" s="86" customFormat="1" ht="15" customHeight="1" x14ac:dyDescent="0.15">
      <c r="A23" s="624"/>
      <c r="B23" s="545"/>
      <c r="C23" s="562"/>
      <c r="D23" s="563"/>
      <c r="E23" s="592" t="s">
        <v>46</v>
      </c>
      <c r="F23" s="593"/>
      <c r="G23" s="592" t="s">
        <v>47</v>
      </c>
      <c r="H23" s="593"/>
      <c r="I23" s="592" t="s">
        <v>46</v>
      </c>
      <c r="J23" s="593"/>
      <c r="K23" s="592" t="s">
        <v>47</v>
      </c>
      <c r="L23" s="593"/>
      <c r="M23" s="592" t="s">
        <v>46</v>
      </c>
      <c r="N23" s="593"/>
      <c r="O23" s="592" t="s">
        <v>47</v>
      </c>
      <c r="P23" s="593"/>
      <c r="Q23" s="608" t="s">
        <v>46</v>
      </c>
      <c r="R23" s="593"/>
      <c r="S23" s="592" t="s">
        <v>47</v>
      </c>
      <c r="T23" s="622"/>
    </row>
    <row r="24" spans="1:23" s="86" customFormat="1" ht="15" customHeight="1" x14ac:dyDescent="0.15">
      <c r="A24" s="624"/>
      <c r="B24" s="106"/>
      <c r="C24" s="592" t="s">
        <v>133</v>
      </c>
      <c r="D24" s="593"/>
      <c r="E24" s="592"/>
      <c r="F24" s="593"/>
      <c r="G24" s="592"/>
      <c r="H24" s="593"/>
      <c r="I24" s="592"/>
      <c r="J24" s="593"/>
      <c r="K24" s="592"/>
      <c r="L24" s="593"/>
      <c r="M24" s="592"/>
      <c r="N24" s="593"/>
      <c r="O24" s="592"/>
      <c r="P24" s="593"/>
      <c r="Q24" s="608"/>
      <c r="R24" s="593"/>
      <c r="S24" s="592"/>
      <c r="T24" s="622"/>
    </row>
    <row r="25" spans="1:23" s="86" customFormat="1" ht="15" customHeight="1" x14ac:dyDescent="0.15">
      <c r="A25" s="624"/>
      <c r="B25" s="107"/>
      <c r="C25" s="592" t="s">
        <v>42</v>
      </c>
      <c r="D25" s="593"/>
      <c r="E25" s="592"/>
      <c r="F25" s="593"/>
      <c r="G25" s="592"/>
      <c r="H25" s="593"/>
      <c r="I25" s="592"/>
      <c r="J25" s="593"/>
      <c r="K25" s="592"/>
      <c r="L25" s="593"/>
      <c r="M25" s="592"/>
      <c r="N25" s="593"/>
      <c r="O25" s="592"/>
      <c r="P25" s="593"/>
      <c r="Q25" s="608"/>
      <c r="R25" s="593"/>
      <c r="S25" s="592"/>
      <c r="T25" s="622"/>
    </row>
    <row r="26" spans="1:23" s="86" customFormat="1" ht="15" customHeight="1" x14ac:dyDescent="0.15">
      <c r="A26" s="624"/>
      <c r="B26" s="626" t="s">
        <v>79</v>
      </c>
      <c r="C26" s="620"/>
      <c r="D26" s="620"/>
      <c r="E26" s="620"/>
      <c r="F26" s="620"/>
      <c r="G26" s="620"/>
      <c r="H26" s="620"/>
      <c r="I26" s="620"/>
      <c r="J26" s="620"/>
      <c r="K26" s="620"/>
      <c r="L26" s="620"/>
      <c r="M26" s="620"/>
      <c r="N26" s="620"/>
      <c r="O26" s="620"/>
      <c r="P26" s="620"/>
      <c r="Q26" s="620"/>
      <c r="R26" s="620"/>
      <c r="S26" s="620"/>
      <c r="T26" s="621"/>
    </row>
    <row r="27" spans="1:23" s="86" customFormat="1" ht="16.350000000000001" customHeight="1" x14ac:dyDescent="0.15">
      <c r="A27" s="624"/>
      <c r="B27" s="559" t="s">
        <v>134</v>
      </c>
      <c r="C27" s="560"/>
      <c r="D27" s="561"/>
      <c r="E27" s="572" t="s">
        <v>53</v>
      </c>
      <c r="F27" s="573"/>
      <c r="G27" s="566" t="s">
        <v>54</v>
      </c>
      <c r="H27" s="573"/>
      <c r="I27" s="566" t="s">
        <v>135</v>
      </c>
      <c r="J27" s="573"/>
      <c r="K27" s="566" t="s">
        <v>136</v>
      </c>
      <c r="L27" s="573"/>
      <c r="M27" s="566" t="s">
        <v>89</v>
      </c>
      <c r="N27" s="573"/>
      <c r="O27" s="566" t="s">
        <v>90</v>
      </c>
      <c r="P27" s="573"/>
      <c r="Q27" s="566" t="s">
        <v>91</v>
      </c>
      <c r="R27" s="573"/>
      <c r="S27" s="566" t="s">
        <v>56</v>
      </c>
      <c r="T27" s="567"/>
    </row>
    <row r="28" spans="1:23" s="86" customFormat="1" ht="15.6" customHeight="1" x14ac:dyDescent="0.15">
      <c r="A28" s="624"/>
      <c r="B28" s="545"/>
      <c r="C28" s="562"/>
      <c r="D28" s="563"/>
      <c r="E28" s="568"/>
      <c r="F28" s="569"/>
      <c r="G28" s="568"/>
      <c r="H28" s="569"/>
      <c r="I28" s="568"/>
      <c r="J28" s="569"/>
      <c r="K28" s="568"/>
      <c r="L28" s="569"/>
      <c r="M28" s="568"/>
      <c r="N28" s="569"/>
      <c r="O28" s="568"/>
      <c r="P28" s="569"/>
      <c r="Q28" s="568"/>
      <c r="R28" s="569"/>
      <c r="S28" s="570"/>
      <c r="T28" s="571"/>
    </row>
    <row r="29" spans="1:23" s="86" customFormat="1" ht="15.6" customHeight="1" x14ac:dyDescent="0.15">
      <c r="A29" s="624"/>
      <c r="B29" s="547"/>
      <c r="C29" s="564"/>
      <c r="D29" s="565"/>
      <c r="E29" s="549" t="s">
        <v>57</v>
      </c>
      <c r="F29" s="550"/>
      <c r="G29" s="550"/>
      <c r="H29" s="551"/>
      <c r="I29" s="552"/>
      <c r="J29" s="553"/>
      <c r="K29" s="553"/>
      <c r="L29" s="553"/>
      <c r="M29" s="553"/>
      <c r="N29" s="553"/>
      <c r="O29" s="553"/>
      <c r="P29" s="553"/>
      <c r="Q29" s="553"/>
      <c r="R29" s="553"/>
      <c r="S29" s="553"/>
      <c r="T29" s="554"/>
    </row>
    <row r="30" spans="1:23" s="86" customFormat="1" ht="15.95" customHeight="1" x14ac:dyDescent="0.15">
      <c r="A30" s="624"/>
      <c r="B30" s="555" t="s">
        <v>137</v>
      </c>
      <c r="C30" s="556"/>
      <c r="D30" s="556"/>
      <c r="E30" s="557"/>
      <c r="F30" s="557"/>
      <c r="G30" s="557"/>
      <c r="H30" s="558"/>
      <c r="I30" s="527"/>
      <c r="J30" s="528"/>
      <c r="K30" s="94" t="s">
        <v>138</v>
      </c>
      <c r="L30" s="528"/>
      <c r="M30" s="528"/>
      <c r="N30" s="96" t="s">
        <v>41</v>
      </c>
      <c r="O30" s="528"/>
      <c r="P30" s="528"/>
      <c r="Q30" s="94" t="s">
        <v>138</v>
      </c>
      <c r="R30" s="529"/>
      <c r="S30" s="529"/>
      <c r="T30" s="530"/>
    </row>
    <row r="31" spans="1:23" s="86" customFormat="1" ht="15.95" customHeight="1" x14ac:dyDescent="0.15">
      <c r="A31" s="624"/>
      <c r="B31" s="95"/>
      <c r="C31" s="91"/>
      <c r="D31" s="91"/>
      <c r="E31" s="531" t="s">
        <v>93</v>
      </c>
      <c r="F31" s="544"/>
      <c r="G31" s="542" t="s">
        <v>58</v>
      </c>
      <c r="H31" s="543"/>
      <c r="I31" s="527"/>
      <c r="J31" s="528"/>
      <c r="K31" s="94" t="s">
        <v>138</v>
      </c>
      <c r="L31" s="528"/>
      <c r="M31" s="528"/>
      <c r="N31" s="96" t="s">
        <v>41</v>
      </c>
      <c r="O31" s="528"/>
      <c r="P31" s="528"/>
      <c r="Q31" s="94" t="s">
        <v>138</v>
      </c>
      <c r="R31" s="529"/>
      <c r="S31" s="529"/>
      <c r="T31" s="530"/>
    </row>
    <row r="32" spans="1:23" s="86" customFormat="1" ht="15.95" customHeight="1" x14ac:dyDescent="0.15">
      <c r="A32" s="624"/>
      <c r="B32" s="95"/>
      <c r="C32" s="91"/>
      <c r="D32" s="91"/>
      <c r="E32" s="545"/>
      <c r="F32" s="546"/>
      <c r="G32" s="542" t="s">
        <v>55</v>
      </c>
      <c r="H32" s="543"/>
      <c r="I32" s="527"/>
      <c r="J32" s="528"/>
      <c r="K32" s="94" t="s">
        <v>138</v>
      </c>
      <c r="L32" s="528"/>
      <c r="M32" s="528"/>
      <c r="N32" s="96" t="s">
        <v>41</v>
      </c>
      <c r="O32" s="528"/>
      <c r="P32" s="528"/>
      <c r="Q32" s="94" t="s">
        <v>138</v>
      </c>
      <c r="R32" s="529"/>
      <c r="S32" s="529"/>
      <c r="T32" s="530"/>
    </row>
    <row r="33" spans="1:20" s="86" customFormat="1" ht="15.95" customHeight="1" x14ac:dyDescent="0.15">
      <c r="A33" s="624"/>
      <c r="B33" s="108"/>
      <c r="C33" s="90"/>
      <c r="D33" s="90"/>
      <c r="E33" s="547"/>
      <c r="F33" s="548"/>
      <c r="G33" s="542" t="s">
        <v>59</v>
      </c>
      <c r="H33" s="543"/>
      <c r="I33" s="527"/>
      <c r="J33" s="528"/>
      <c r="K33" s="94" t="s">
        <v>138</v>
      </c>
      <c r="L33" s="528"/>
      <c r="M33" s="528"/>
      <c r="N33" s="96" t="s">
        <v>41</v>
      </c>
      <c r="O33" s="528"/>
      <c r="P33" s="528"/>
      <c r="Q33" s="94" t="s">
        <v>138</v>
      </c>
      <c r="R33" s="529"/>
      <c r="S33" s="529"/>
      <c r="T33" s="530"/>
    </row>
    <row r="34" spans="1:20" s="86" customFormat="1" ht="16.350000000000001" customHeight="1" x14ac:dyDescent="0.15">
      <c r="A34" s="624"/>
      <c r="B34" s="524" t="s">
        <v>60</v>
      </c>
      <c r="C34" s="525"/>
      <c r="D34" s="525"/>
      <c r="E34" s="525"/>
      <c r="F34" s="525"/>
      <c r="G34" s="525"/>
      <c r="H34" s="526"/>
      <c r="I34" s="527"/>
      <c r="J34" s="528"/>
      <c r="K34" s="87" t="s">
        <v>138</v>
      </c>
      <c r="L34" s="528"/>
      <c r="M34" s="528"/>
      <c r="N34" s="109" t="s">
        <v>41</v>
      </c>
      <c r="O34" s="528"/>
      <c r="P34" s="528"/>
      <c r="Q34" s="87" t="s">
        <v>138</v>
      </c>
      <c r="R34" s="529"/>
      <c r="S34" s="529"/>
      <c r="T34" s="530"/>
    </row>
    <row r="35" spans="1:20" s="86" customFormat="1" ht="16.350000000000001" customHeight="1" thickBot="1" x14ac:dyDescent="0.2">
      <c r="A35" s="628"/>
      <c r="B35" s="574" t="s">
        <v>61</v>
      </c>
      <c r="C35" s="533"/>
      <c r="D35" s="533"/>
      <c r="E35" s="533"/>
      <c r="F35" s="533"/>
      <c r="G35" s="533"/>
      <c r="H35" s="534"/>
      <c r="I35" s="535"/>
      <c r="J35" s="536"/>
      <c r="K35" s="536"/>
      <c r="L35" s="537" t="s">
        <v>62</v>
      </c>
      <c r="M35" s="537"/>
      <c r="N35" s="97"/>
      <c r="O35" s="533"/>
      <c r="P35" s="533"/>
      <c r="Q35" s="98"/>
      <c r="R35" s="537"/>
      <c r="S35" s="537"/>
      <c r="T35" s="110"/>
    </row>
    <row r="36" spans="1:20" s="86" customFormat="1" ht="15" customHeight="1" x14ac:dyDescent="0.15">
      <c r="A36" s="623" t="s">
        <v>63</v>
      </c>
      <c r="B36" s="627" t="s">
        <v>80</v>
      </c>
      <c r="C36" s="540"/>
      <c r="D36" s="540"/>
      <c r="E36" s="540"/>
      <c r="F36" s="540"/>
      <c r="G36" s="540"/>
      <c r="H36" s="540"/>
      <c r="I36" s="540"/>
      <c r="J36" s="540"/>
      <c r="K36" s="540"/>
      <c r="L36" s="540"/>
      <c r="M36" s="540"/>
      <c r="N36" s="540"/>
      <c r="O36" s="540"/>
      <c r="P36" s="540"/>
      <c r="Q36" s="540"/>
      <c r="R36" s="540"/>
      <c r="S36" s="540"/>
      <c r="T36" s="541"/>
    </row>
    <row r="37" spans="1:20" s="86" customFormat="1" ht="15" customHeight="1" x14ac:dyDescent="0.15">
      <c r="A37" s="624"/>
      <c r="B37" s="559" t="s">
        <v>75</v>
      </c>
      <c r="C37" s="560"/>
      <c r="D37" s="561"/>
      <c r="E37" s="590" t="s">
        <v>52</v>
      </c>
      <c r="F37" s="560"/>
      <c r="G37" s="560"/>
      <c r="H37" s="625"/>
      <c r="I37" s="559" t="s">
        <v>76</v>
      </c>
      <c r="J37" s="560"/>
      <c r="K37" s="560"/>
      <c r="L37" s="561"/>
      <c r="M37" s="592" t="s">
        <v>77</v>
      </c>
      <c r="N37" s="608"/>
      <c r="O37" s="608"/>
      <c r="P37" s="593"/>
      <c r="Q37" s="592" t="s">
        <v>78</v>
      </c>
      <c r="R37" s="608"/>
      <c r="S37" s="608"/>
      <c r="T37" s="622"/>
    </row>
    <row r="38" spans="1:20" s="86" customFormat="1" ht="15" customHeight="1" x14ac:dyDescent="0.15">
      <c r="A38" s="624"/>
      <c r="B38" s="545"/>
      <c r="C38" s="562"/>
      <c r="D38" s="563"/>
      <c r="E38" s="592" t="s">
        <v>46</v>
      </c>
      <c r="F38" s="593"/>
      <c r="G38" s="592" t="s">
        <v>47</v>
      </c>
      <c r="H38" s="593"/>
      <c r="I38" s="592" t="s">
        <v>46</v>
      </c>
      <c r="J38" s="593"/>
      <c r="K38" s="592" t="s">
        <v>47</v>
      </c>
      <c r="L38" s="593"/>
      <c r="M38" s="592" t="s">
        <v>46</v>
      </c>
      <c r="N38" s="593"/>
      <c r="O38" s="592" t="s">
        <v>47</v>
      </c>
      <c r="P38" s="593"/>
      <c r="Q38" s="608" t="s">
        <v>46</v>
      </c>
      <c r="R38" s="593"/>
      <c r="S38" s="592" t="s">
        <v>47</v>
      </c>
      <c r="T38" s="622"/>
    </row>
    <row r="39" spans="1:20" s="86" customFormat="1" ht="15" customHeight="1" x14ac:dyDescent="0.15">
      <c r="A39" s="624"/>
      <c r="B39" s="106"/>
      <c r="C39" s="592" t="s">
        <v>133</v>
      </c>
      <c r="D39" s="593"/>
      <c r="E39" s="592"/>
      <c r="F39" s="593"/>
      <c r="G39" s="592"/>
      <c r="H39" s="593"/>
      <c r="I39" s="592"/>
      <c r="J39" s="593"/>
      <c r="K39" s="592"/>
      <c r="L39" s="593"/>
      <c r="M39" s="592"/>
      <c r="N39" s="593"/>
      <c r="O39" s="592"/>
      <c r="P39" s="593"/>
      <c r="Q39" s="608"/>
      <c r="R39" s="593"/>
      <c r="S39" s="592"/>
      <c r="T39" s="622"/>
    </row>
    <row r="40" spans="1:20" s="86" customFormat="1" ht="15" customHeight="1" x14ac:dyDescent="0.15">
      <c r="A40" s="624"/>
      <c r="B40" s="107"/>
      <c r="C40" s="592" t="s">
        <v>42</v>
      </c>
      <c r="D40" s="593"/>
      <c r="E40" s="592"/>
      <c r="F40" s="593"/>
      <c r="G40" s="592"/>
      <c r="H40" s="593"/>
      <c r="I40" s="592"/>
      <c r="J40" s="593"/>
      <c r="K40" s="592"/>
      <c r="L40" s="593"/>
      <c r="M40" s="592"/>
      <c r="N40" s="593"/>
      <c r="O40" s="592"/>
      <c r="P40" s="593"/>
      <c r="Q40" s="608"/>
      <c r="R40" s="593"/>
      <c r="S40" s="592"/>
      <c r="T40" s="622"/>
    </row>
    <row r="41" spans="1:20" s="86" customFormat="1" ht="15" customHeight="1" x14ac:dyDescent="0.15">
      <c r="A41" s="624"/>
      <c r="B41" s="626" t="s">
        <v>79</v>
      </c>
      <c r="C41" s="620"/>
      <c r="D41" s="620"/>
      <c r="E41" s="620"/>
      <c r="F41" s="620"/>
      <c r="G41" s="620"/>
      <c r="H41" s="620"/>
      <c r="I41" s="620"/>
      <c r="J41" s="620"/>
      <c r="K41" s="620"/>
      <c r="L41" s="620"/>
      <c r="M41" s="620"/>
      <c r="N41" s="620"/>
      <c r="O41" s="620"/>
      <c r="P41" s="620"/>
      <c r="Q41" s="620"/>
      <c r="R41" s="620"/>
      <c r="S41" s="620"/>
      <c r="T41" s="621"/>
    </row>
    <row r="42" spans="1:20" s="86" customFormat="1" ht="16.350000000000001" customHeight="1" x14ac:dyDescent="0.15">
      <c r="A42" s="624"/>
      <c r="B42" s="559" t="s">
        <v>134</v>
      </c>
      <c r="C42" s="560"/>
      <c r="D42" s="561"/>
      <c r="E42" s="572" t="s">
        <v>53</v>
      </c>
      <c r="F42" s="573"/>
      <c r="G42" s="566" t="s">
        <v>54</v>
      </c>
      <c r="H42" s="573"/>
      <c r="I42" s="566" t="s">
        <v>135</v>
      </c>
      <c r="J42" s="573"/>
      <c r="K42" s="566" t="s">
        <v>136</v>
      </c>
      <c r="L42" s="573"/>
      <c r="M42" s="566" t="s">
        <v>89</v>
      </c>
      <c r="N42" s="573"/>
      <c r="O42" s="566" t="s">
        <v>90</v>
      </c>
      <c r="P42" s="573"/>
      <c r="Q42" s="566" t="s">
        <v>91</v>
      </c>
      <c r="R42" s="573"/>
      <c r="S42" s="566" t="s">
        <v>56</v>
      </c>
      <c r="T42" s="567"/>
    </row>
    <row r="43" spans="1:20" s="86" customFormat="1" ht="15.6" customHeight="1" x14ac:dyDescent="0.15">
      <c r="A43" s="624"/>
      <c r="B43" s="545"/>
      <c r="C43" s="562"/>
      <c r="D43" s="563"/>
      <c r="E43" s="568"/>
      <c r="F43" s="569"/>
      <c r="G43" s="568"/>
      <c r="H43" s="569"/>
      <c r="I43" s="568"/>
      <c r="J43" s="569"/>
      <c r="K43" s="568"/>
      <c r="L43" s="569"/>
      <c r="M43" s="568"/>
      <c r="N43" s="569"/>
      <c r="O43" s="568"/>
      <c r="P43" s="569"/>
      <c r="Q43" s="568"/>
      <c r="R43" s="569"/>
      <c r="S43" s="570"/>
      <c r="T43" s="571"/>
    </row>
    <row r="44" spans="1:20" s="86" customFormat="1" ht="15.6" customHeight="1" x14ac:dyDescent="0.15">
      <c r="A44" s="624"/>
      <c r="B44" s="547"/>
      <c r="C44" s="564"/>
      <c r="D44" s="565"/>
      <c r="E44" s="549" t="s">
        <v>57</v>
      </c>
      <c r="F44" s="550"/>
      <c r="G44" s="550"/>
      <c r="H44" s="551"/>
      <c r="I44" s="552"/>
      <c r="J44" s="553"/>
      <c r="K44" s="553"/>
      <c r="L44" s="553"/>
      <c r="M44" s="553"/>
      <c r="N44" s="553"/>
      <c r="O44" s="553"/>
      <c r="P44" s="553"/>
      <c r="Q44" s="553"/>
      <c r="R44" s="553"/>
      <c r="S44" s="553"/>
      <c r="T44" s="554"/>
    </row>
    <row r="45" spans="1:20" s="86" customFormat="1" ht="15.95" customHeight="1" x14ac:dyDescent="0.15">
      <c r="A45" s="624"/>
      <c r="B45" s="555" t="s">
        <v>137</v>
      </c>
      <c r="C45" s="556"/>
      <c r="D45" s="556"/>
      <c r="E45" s="557"/>
      <c r="F45" s="557"/>
      <c r="G45" s="557"/>
      <c r="H45" s="558"/>
      <c r="I45" s="527"/>
      <c r="J45" s="528"/>
      <c r="K45" s="94" t="s">
        <v>138</v>
      </c>
      <c r="L45" s="528"/>
      <c r="M45" s="528"/>
      <c r="N45" s="96" t="s">
        <v>41</v>
      </c>
      <c r="O45" s="528"/>
      <c r="P45" s="528"/>
      <c r="Q45" s="94" t="s">
        <v>138</v>
      </c>
      <c r="R45" s="529"/>
      <c r="S45" s="529"/>
      <c r="T45" s="530"/>
    </row>
    <row r="46" spans="1:20" s="86" customFormat="1" ht="15.95" customHeight="1" x14ac:dyDescent="0.15">
      <c r="A46" s="624"/>
      <c r="B46" s="95"/>
      <c r="C46" s="91"/>
      <c r="D46" s="91"/>
      <c r="E46" s="531" t="s">
        <v>93</v>
      </c>
      <c r="F46" s="544"/>
      <c r="G46" s="542" t="s">
        <v>58</v>
      </c>
      <c r="H46" s="543"/>
      <c r="I46" s="527"/>
      <c r="J46" s="528"/>
      <c r="K46" s="94" t="s">
        <v>138</v>
      </c>
      <c r="L46" s="528"/>
      <c r="M46" s="528"/>
      <c r="N46" s="96" t="s">
        <v>41</v>
      </c>
      <c r="O46" s="528"/>
      <c r="P46" s="528"/>
      <c r="Q46" s="94" t="s">
        <v>138</v>
      </c>
      <c r="R46" s="529"/>
      <c r="S46" s="529"/>
      <c r="T46" s="530"/>
    </row>
    <row r="47" spans="1:20" s="86" customFormat="1" ht="15.95" customHeight="1" x14ac:dyDescent="0.15">
      <c r="A47" s="624"/>
      <c r="B47" s="95"/>
      <c r="C47" s="91"/>
      <c r="D47" s="91"/>
      <c r="E47" s="545"/>
      <c r="F47" s="546"/>
      <c r="G47" s="542" t="s">
        <v>55</v>
      </c>
      <c r="H47" s="543"/>
      <c r="I47" s="527"/>
      <c r="J47" s="528"/>
      <c r="K47" s="94" t="s">
        <v>138</v>
      </c>
      <c r="L47" s="528"/>
      <c r="M47" s="528"/>
      <c r="N47" s="96" t="s">
        <v>41</v>
      </c>
      <c r="O47" s="528"/>
      <c r="P47" s="528"/>
      <c r="Q47" s="94" t="s">
        <v>138</v>
      </c>
      <c r="R47" s="529"/>
      <c r="S47" s="529"/>
      <c r="T47" s="530"/>
    </row>
    <row r="48" spans="1:20" s="86" customFormat="1" ht="15.95" customHeight="1" x14ac:dyDescent="0.15">
      <c r="A48" s="624"/>
      <c r="B48" s="108"/>
      <c r="C48" s="90"/>
      <c r="D48" s="90"/>
      <c r="E48" s="547"/>
      <c r="F48" s="548"/>
      <c r="G48" s="542" t="s">
        <v>59</v>
      </c>
      <c r="H48" s="543"/>
      <c r="I48" s="527"/>
      <c r="J48" s="528"/>
      <c r="K48" s="94" t="s">
        <v>138</v>
      </c>
      <c r="L48" s="528"/>
      <c r="M48" s="528"/>
      <c r="N48" s="96" t="s">
        <v>41</v>
      </c>
      <c r="O48" s="528"/>
      <c r="P48" s="528"/>
      <c r="Q48" s="94" t="s">
        <v>138</v>
      </c>
      <c r="R48" s="529"/>
      <c r="S48" s="529"/>
      <c r="T48" s="530"/>
    </row>
    <row r="49" spans="1:20" s="86" customFormat="1" ht="16.350000000000001" customHeight="1" x14ac:dyDescent="0.15">
      <c r="A49" s="624"/>
      <c r="B49" s="524" t="s">
        <v>60</v>
      </c>
      <c r="C49" s="525"/>
      <c r="D49" s="525"/>
      <c r="E49" s="525"/>
      <c r="F49" s="525"/>
      <c r="G49" s="525"/>
      <c r="H49" s="526"/>
      <c r="I49" s="527"/>
      <c r="J49" s="528"/>
      <c r="K49" s="87" t="s">
        <v>138</v>
      </c>
      <c r="L49" s="528"/>
      <c r="M49" s="528"/>
      <c r="N49" s="109" t="s">
        <v>41</v>
      </c>
      <c r="O49" s="528"/>
      <c r="P49" s="528"/>
      <c r="Q49" s="87" t="s">
        <v>138</v>
      </c>
      <c r="R49" s="529"/>
      <c r="S49" s="529"/>
      <c r="T49" s="530"/>
    </row>
    <row r="50" spans="1:20" s="86" customFormat="1" ht="16.350000000000001" customHeight="1" thickBot="1" x14ac:dyDescent="0.2">
      <c r="A50" s="624"/>
      <c r="B50" s="574" t="s">
        <v>61</v>
      </c>
      <c r="C50" s="533"/>
      <c r="D50" s="533"/>
      <c r="E50" s="533"/>
      <c r="F50" s="533"/>
      <c r="G50" s="533"/>
      <c r="H50" s="534"/>
      <c r="I50" s="535"/>
      <c r="J50" s="536"/>
      <c r="K50" s="536"/>
      <c r="L50" s="537" t="s">
        <v>62</v>
      </c>
      <c r="M50" s="537"/>
      <c r="N50" s="97"/>
      <c r="O50" s="533"/>
      <c r="P50" s="533"/>
      <c r="Q50" s="98"/>
      <c r="R50" s="537"/>
      <c r="S50" s="537"/>
      <c r="T50" s="110"/>
    </row>
    <row r="51" spans="1:20" s="86" customFormat="1" ht="15" customHeight="1" x14ac:dyDescent="0.15">
      <c r="A51" s="623" t="s">
        <v>64</v>
      </c>
      <c r="B51" s="540" t="s">
        <v>80</v>
      </c>
      <c r="C51" s="540"/>
      <c r="D51" s="540"/>
      <c r="E51" s="540"/>
      <c r="F51" s="540"/>
      <c r="G51" s="540"/>
      <c r="H51" s="540"/>
      <c r="I51" s="540"/>
      <c r="J51" s="540"/>
      <c r="K51" s="540"/>
      <c r="L51" s="540"/>
      <c r="M51" s="540"/>
      <c r="N51" s="540"/>
      <c r="O51" s="540"/>
      <c r="P51" s="540"/>
      <c r="Q51" s="540"/>
      <c r="R51" s="540"/>
      <c r="S51" s="540"/>
      <c r="T51" s="541"/>
    </row>
    <row r="52" spans="1:20" s="86" customFormat="1" ht="15" customHeight="1" x14ac:dyDescent="0.15">
      <c r="A52" s="624"/>
      <c r="B52" s="559" t="s">
        <v>75</v>
      </c>
      <c r="C52" s="560"/>
      <c r="D52" s="561"/>
      <c r="E52" s="590" t="s">
        <v>52</v>
      </c>
      <c r="F52" s="560"/>
      <c r="G52" s="560"/>
      <c r="H52" s="625"/>
      <c r="I52" s="559" t="s">
        <v>76</v>
      </c>
      <c r="J52" s="560"/>
      <c r="K52" s="560"/>
      <c r="L52" s="561"/>
      <c r="M52" s="592" t="s">
        <v>77</v>
      </c>
      <c r="N52" s="608"/>
      <c r="O52" s="608"/>
      <c r="P52" s="593"/>
      <c r="Q52" s="592" t="s">
        <v>78</v>
      </c>
      <c r="R52" s="608"/>
      <c r="S52" s="608"/>
      <c r="T52" s="622"/>
    </row>
    <row r="53" spans="1:20" s="86" customFormat="1" ht="15" customHeight="1" x14ac:dyDescent="0.15">
      <c r="A53" s="624"/>
      <c r="B53" s="545"/>
      <c r="C53" s="562"/>
      <c r="D53" s="563"/>
      <c r="E53" s="592" t="s">
        <v>46</v>
      </c>
      <c r="F53" s="593"/>
      <c r="G53" s="592" t="s">
        <v>47</v>
      </c>
      <c r="H53" s="593"/>
      <c r="I53" s="592" t="s">
        <v>46</v>
      </c>
      <c r="J53" s="593"/>
      <c r="K53" s="592" t="s">
        <v>47</v>
      </c>
      <c r="L53" s="593"/>
      <c r="M53" s="592" t="s">
        <v>46</v>
      </c>
      <c r="N53" s="593"/>
      <c r="O53" s="592" t="s">
        <v>47</v>
      </c>
      <c r="P53" s="593"/>
      <c r="Q53" s="608" t="s">
        <v>46</v>
      </c>
      <c r="R53" s="593"/>
      <c r="S53" s="592" t="s">
        <v>47</v>
      </c>
      <c r="T53" s="622"/>
    </row>
    <row r="54" spans="1:20" s="86" customFormat="1" ht="15" customHeight="1" x14ac:dyDescent="0.15">
      <c r="A54" s="624"/>
      <c r="B54" s="106"/>
      <c r="C54" s="592" t="s">
        <v>133</v>
      </c>
      <c r="D54" s="593"/>
      <c r="E54" s="592"/>
      <c r="F54" s="593"/>
      <c r="G54" s="592"/>
      <c r="H54" s="593"/>
      <c r="I54" s="592"/>
      <c r="J54" s="593"/>
      <c r="K54" s="592"/>
      <c r="L54" s="593"/>
      <c r="M54" s="592"/>
      <c r="N54" s="593"/>
      <c r="O54" s="592"/>
      <c r="P54" s="593"/>
      <c r="Q54" s="608"/>
      <c r="R54" s="593"/>
      <c r="S54" s="592"/>
      <c r="T54" s="622"/>
    </row>
    <row r="55" spans="1:20" s="86" customFormat="1" ht="15" customHeight="1" x14ac:dyDescent="0.15">
      <c r="A55" s="624"/>
      <c r="B55" s="107"/>
      <c r="C55" s="592" t="s">
        <v>42</v>
      </c>
      <c r="D55" s="593"/>
      <c r="E55" s="592"/>
      <c r="F55" s="593"/>
      <c r="G55" s="592"/>
      <c r="H55" s="593"/>
      <c r="I55" s="592"/>
      <c r="J55" s="593"/>
      <c r="K55" s="592"/>
      <c r="L55" s="593"/>
      <c r="M55" s="592"/>
      <c r="N55" s="593"/>
      <c r="O55" s="592"/>
      <c r="P55" s="593"/>
      <c r="Q55" s="608"/>
      <c r="R55" s="593"/>
      <c r="S55" s="592"/>
      <c r="T55" s="622"/>
    </row>
    <row r="56" spans="1:20" s="86" customFormat="1" ht="15" customHeight="1" x14ac:dyDescent="0.15">
      <c r="A56" s="624"/>
      <c r="B56" s="620" t="s">
        <v>79</v>
      </c>
      <c r="C56" s="620"/>
      <c r="D56" s="620"/>
      <c r="E56" s="620"/>
      <c r="F56" s="620"/>
      <c r="G56" s="620"/>
      <c r="H56" s="620"/>
      <c r="I56" s="620"/>
      <c r="J56" s="620"/>
      <c r="K56" s="620"/>
      <c r="L56" s="620"/>
      <c r="M56" s="620"/>
      <c r="N56" s="620"/>
      <c r="O56" s="620"/>
      <c r="P56" s="620"/>
      <c r="Q56" s="620"/>
      <c r="R56" s="620"/>
      <c r="S56" s="620"/>
      <c r="T56" s="621"/>
    </row>
    <row r="57" spans="1:20" s="86" customFormat="1" ht="16.350000000000001" customHeight="1" x14ac:dyDescent="0.15">
      <c r="A57" s="624"/>
      <c r="B57" s="559" t="s">
        <v>134</v>
      </c>
      <c r="C57" s="560"/>
      <c r="D57" s="561"/>
      <c r="E57" s="572" t="s">
        <v>53</v>
      </c>
      <c r="F57" s="573"/>
      <c r="G57" s="566" t="s">
        <v>54</v>
      </c>
      <c r="H57" s="573"/>
      <c r="I57" s="566" t="s">
        <v>135</v>
      </c>
      <c r="J57" s="573"/>
      <c r="K57" s="566" t="s">
        <v>136</v>
      </c>
      <c r="L57" s="573"/>
      <c r="M57" s="566" t="s">
        <v>89</v>
      </c>
      <c r="N57" s="573"/>
      <c r="O57" s="566" t="s">
        <v>90</v>
      </c>
      <c r="P57" s="573"/>
      <c r="Q57" s="566" t="s">
        <v>91</v>
      </c>
      <c r="R57" s="573"/>
      <c r="S57" s="566" t="s">
        <v>56</v>
      </c>
      <c r="T57" s="567"/>
    </row>
    <row r="58" spans="1:20" s="86" customFormat="1" ht="15.6" customHeight="1" x14ac:dyDescent="0.15">
      <c r="A58" s="624"/>
      <c r="B58" s="545"/>
      <c r="C58" s="562"/>
      <c r="D58" s="563"/>
      <c r="E58" s="568"/>
      <c r="F58" s="569"/>
      <c r="G58" s="568"/>
      <c r="H58" s="569"/>
      <c r="I58" s="568"/>
      <c r="J58" s="569"/>
      <c r="K58" s="568"/>
      <c r="L58" s="569"/>
      <c r="M58" s="568"/>
      <c r="N58" s="569"/>
      <c r="O58" s="568"/>
      <c r="P58" s="569"/>
      <c r="Q58" s="568"/>
      <c r="R58" s="569"/>
      <c r="S58" s="570"/>
      <c r="T58" s="571"/>
    </row>
    <row r="59" spans="1:20" s="86" customFormat="1" ht="15.6" customHeight="1" x14ac:dyDescent="0.15">
      <c r="A59" s="624"/>
      <c r="B59" s="547"/>
      <c r="C59" s="564"/>
      <c r="D59" s="565"/>
      <c r="E59" s="549" t="s">
        <v>57</v>
      </c>
      <c r="F59" s="550"/>
      <c r="G59" s="550"/>
      <c r="H59" s="551"/>
      <c r="I59" s="552"/>
      <c r="J59" s="553"/>
      <c r="K59" s="553"/>
      <c r="L59" s="553"/>
      <c r="M59" s="553"/>
      <c r="N59" s="553"/>
      <c r="O59" s="553"/>
      <c r="P59" s="553"/>
      <c r="Q59" s="553"/>
      <c r="R59" s="553"/>
      <c r="S59" s="553"/>
      <c r="T59" s="554"/>
    </row>
    <row r="60" spans="1:20" s="86" customFormat="1" ht="15.95" customHeight="1" x14ac:dyDescent="0.15">
      <c r="A60" s="624"/>
      <c r="B60" s="555" t="s">
        <v>137</v>
      </c>
      <c r="C60" s="556"/>
      <c r="D60" s="556"/>
      <c r="E60" s="557"/>
      <c r="F60" s="557"/>
      <c r="G60" s="557"/>
      <c r="H60" s="558"/>
      <c r="I60" s="527"/>
      <c r="J60" s="528"/>
      <c r="K60" s="94" t="s">
        <v>138</v>
      </c>
      <c r="L60" s="528"/>
      <c r="M60" s="528"/>
      <c r="N60" s="96" t="s">
        <v>41</v>
      </c>
      <c r="O60" s="528"/>
      <c r="P60" s="528"/>
      <c r="Q60" s="94" t="s">
        <v>138</v>
      </c>
      <c r="R60" s="529"/>
      <c r="S60" s="529"/>
      <c r="T60" s="530"/>
    </row>
    <row r="61" spans="1:20" s="86" customFormat="1" ht="15.95" customHeight="1" x14ac:dyDescent="0.15">
      <c r="A61" s="624"/>
      <c r="B61" s="95"/>
      <c r="C61" s="91"/>
      <c r="D61" s="91"/>
      <c r="E61" s="531" t="s">
        <v>93</v>
      </c>
      <c r="F61" s="544"/>
      <c r="G61" s="542" t="s">
        <v>58</v>
      </c>
      <c r="H61" s="543"/>
      <c r="I61" s="527"/>
      <c r="J61" s="528"/>
      <c r="K61" s="94" t="s">
        <v>138</v>
      </c>
      <c r="L61" s="528"/>
      <c r="M61" s="528"/>
      <c r="N61" s="96" t="s">
        <v>41</v>
      </c>
      <c r="O61" s="528"/>
      <c r="P61" s="528"/>
      <c r="Q61" s="94" t="s">
        <v>138</v>
      </c>
      <c r="R61" s="529"/>
      <c r="S61" s="529"/>
      <c r="T61" s="530"/>
    </row>
    <row r="62" spans="1:20" s="86" customFormat="1" ht="15.95" customHeight="1" x14ac:dyDescent="0.15">
      <c r="A62" s="624"/>
      <c r="B62" s="95"/>
      <c r="C62" s="91"/>
      <c r="D62" s="91"/>
      <c r="E62" s="545"/>
      <c r="F62" s="546"/>
      <c r="G62" s="542" t="s">
        <v>55</v>
      </c>
      <c r="H62" s="543"/>
      <c r="I62" s="527"/>
      <c r="J62" s="528"/>
      <c r="K62" s="94" t="s">
        <v>138</v>
      </c>
      <c r="L62" s="528"/>
      <c r="M62" s="528"/>
      <c r="N62" s="96" t="s">
        <v>41</v>
      </c>
      <c r="O62" s="528"/>
      <c r="P62" s="528"/>
      <c r="Q62" s="94" t="s">
        <v>138</v>
      </c>
      <c r="R62" s="529"/>
      <c r="S62" s="529"/>
      <c r="T62" s="530"/>
    </row>
    <row r="63" spans="1:20" s="86" customFormat="1" ht="15.95" customHeight="1" x14ac:dyDescent="0.15">
      <c r="A63" s="624"/>
      <c r="B63" s="108"/>
      <c r="C63" s="90"/>
      <c r="D63" s="90"/>
      <c r="E63" s="547"/>
      <c r="F63" s="548"/>
      <c r="G63" s="542" t="s">
        <v>59</v>
      </c>
      <c r="H63" s="543"/>
      <c r="I63" s="527"/>
      <c r="J63" s="528"/>
      <c r="K63" s="94" t="s">
        <v>138</v>
      </c>
      <c r="L63" s="528"/>
      <c r="M63" s="528"/>
      <c r="N63" s="96" t="s">
        <v>41</v>
      </c>
      <c r="O63" s="528"/>
      <c r="P63" s="528"/>
      <c r="Q63" s="94" t="s">
        <v>138</v>
      </c>
      <c r="R63" s="529"/>
      <c r="S63" s="529"/>
      <c r="T63" s="530"/>
    </row>
    <row r="64" spans="1:20" s="86" customFormat="1" ht="16.350000000000001" customHeight="1" x14ac:dyDescent="0.15">
      <c r="A64" s="624"/>
      <c r="B64" s="524" t="s">
        <v>60</v>
      </c>
      <c r="C64" s="525"/>
      <c r="D64" s="525"/>
      <c r="E64" s="525"/>
      <c r="F64" s="525"/>
      <c r="G64" s="525"/>
      <c r="H64" s="526"/>
      <c r="I64" s="527"/>
      <c r="J64" s="528"/>
      <c r="K64" s="87" t="s">
        <v>138</v>
      </c>
      <c r="L64" s="528"/>
      <c r="M64" s="528"/>
      <c r="N64" s="109" t="s">
        <v>41</v>
      </c>
      <c r="O64" s="528"/>
      <c r="P64" s="528"/>
      <c r="Q64" s="87" t="s">
        <v>138</v>
      </c>
      <c r="R64" s="529"/>
      <c r="S64" s="529"/>
      <c r="T64" s="530"/>
    </row>
    <row r="65" spans="1:20" s="86" customFormat="1" ht="16.350000000000001" customHeight="1" thickBot="1" x14ac:dyDescent="0.2">
      <c r="A65" s="624"/>
      <c r="B65" s="574" t="s">
        <v>61</v>
      </c>
      <c r="C65" s="533"/>
      <c r="D65" s="533"/>
      <c r="E65" s="533"/>
      <c r="F65" s="533"/>
      <c r="G65" s="533"/>
      <c r="H65" s="534"/>
      <c r="I65" s="535"/>
      <c r="J65" s="536"/>
      <c r="K65" s="536"/>
      <c r="L65" s="537" t="s">
        <v>62</v>
      </c>
      <c r="M65" s="537"/>
      <c r="N65" s="97"/>
      <c r="O65" s="533"/>
      <c r="P65" s="533"/>
      <c r="Q65" s="98"/>
      <c r="R65" s="537"/>
      <c r="S65" s="537"/>
      <c r="T65" s="110"/>
    </row>
    <row r="66" spans="1:20" s="86" customFormat="1" ht="15" customHeight="1" thickBot="1" x14ac:dyDescent="0.2">
      <c r="A66" s="517" t="s">
        <v>139</v>
      </c>
      <c r="B66" s="518"/>
      <c r="C66" s="518"/>
      <c r="D66" s="519"/>
      <c r="E66" s="597" t="s">
        <v>82</v>
      </c>
      <c r="F66" s="598"/>
      <c r="G66" s="598"/>
      <c r="H66" s="598"/>
      <c r="I66" s="598"/>
      <c r="J66" s="598"/>
      <c r="K66" s="598"/>
      <c r="L66" s="598"/>
      <c r="M66" s="598"/>
      <c r="N66" s="598"/>
      <c r="O66" s="598"/>
      <c r="P66" s="598"/>
      <c r="Q66" s="598"/>
      <c r="R66" s="598"/>
      <c r="S66" s="598"/>
      <c r="T66" s="599"/>
    </row>
    <row r="67" spans="1:20" s="86" customFormat="1" ht="25.5" customHeight="1" x14ac:dyDescent="0.15">
      <c r="A67" s="111"/>
      <c r="B67" s="111"/>
      <c r="C67" s="111"/>
      <c r="D67" s="111"/>
      <c r="E67" s="111"/>
      <c r="F67" s="111"/>
      <c r="G67" s="88"/>
      <c r="H67" s="88"/>
      <c r="I67" s="88"/>
      <c r="J67" s="88"/>
      <c r="K67" s="88"/>
      <c r="L67" s="88"/>
      <c r="M67" s="88"/>
      <c r="N67" s="88"/>
      <c r="O67" s="88"/>
      <c r="P67" s="88"/>
      <c r="Q67" s="88"/>
      <c r="R67" s="88" t="s">
        <v>43</v>
      </c>
      <c r="S67" s="88"/>
      <c r="T67" s="88"/>
    </row>
    <row r="68" spans="1:20" s="86" customFormat="1" ht="29.1" customHeight="1" thickBot="1" x14ac:dyDescent="0.2">
      <c r="A68" s="600" t="s">
        <v>140</v>
      </c>
      <c r="B68" s="600"/>
      <c r="C68" s="600"/>
      <c r="D68" s="600"/>
      <c r="E68" s="600"/>
      <c r="F68" s="600"/>
      <c r="G68" s="600"/>
      <c r="H68" s="600"/>
      <c r="I68" s="600"/>
      <c r="J68" s="600"/>
      <c r="K68" s="600"/>
      <c r="L68" s="600"/>
      <c r="M68" s="600"/>
      <c r="N68" s="600"/>
      <c r="O68" s="600"/>
      <c r="P68" s="600"/>
      <c r="Q68" s="600"/>
      <c r="R68" s="600"/>
      <c r="S68" s="600"/>
      <c r="T68" s="600"/>
    </row>
    <row r="69" spans="1:20" s="86" customFormat="1" ht="15" customHeight="1" x14ac:dyDescent="0.15">
      <c r="A69" s="601" t="s">
        <v>68</v>
      </c>
      <c r="B69" s="603" t="s">
        <v>69</v>
      </c>
      <c r="C69" s="604"/>
      <c r="D69" s="605"/>
      <c r="E69" s="606"/>
      <c r="F69" s="606"/>
      <c r="G69" s="606"/>
      <c r="H69" s="606"/>
      <c r="I69" s="606"/>
      <c r="J69" s="606"/>
      <c r="K69" s="606"/>
      <c r="L69" s="606"/>
      <c r="M69" s="606"/>
      <c r="N69" s="606"/>
      <c r="O69" s="606"/>
      <c r="P69" s="606"/>
      <c r="Q69" s="606"/>
      <c r="R69" s="606"/>
      <c r="S69" s="606"/>
      <c r="T69" s="607"/>
    </row>
    <row r="70" spans="1:20" s="86" customFormat="1" ht="15" customHeight="1" x14ac:dyDescent="0.15">
      <c r="A70" s="602"/>
      <c r="B70" s="592" t="s">
        <v>70</v>
      </c>
      <c r="C70" s="608"/>
      <c r="D70" s="593"/>
      <c r="E70" s="609"/>
      <c r="F70" s="609"/>
      <c r="G70" s="609"/>
      <c r="H70" s="609"/>
      <c r="I70" s="609"/>
      <c r="J70" s="609"/>
      <c r="K70" s="609"/>
      <c r="L70" s="609"/>
      <c r="M70" s="609"/>
      <c r="N70" s="609"/>
      <c r="O70" s="609"/>
      <c r="P70" s="609"/>
      <c r="Q70" s="609"/>
      <c r="R70" s="609"/>
      <c r="S70" s="609"/>
      <c r="T70" s="610"/>
    </row>
    <row r="71" spans="1:20" s="86" customFormat="1" ht="15" customHeight="1" x14ac:dyDescent="0.15">
      <c r="A71" s="602"/>
      <c r="B71" s="590" t="s">
        <v>4</v>
      </c>
      <c r="C71" s="560"/>
      <c r="D71" s="561"/>
      <c r="E71" s="590" t="s">
        <v>9</v>
      </c>
      <c r="F71" s="560"/>
      <c r="G71" s="92"/>
      <c r="H71" s="89" t="s">
        <v>83</v>
      </c>
      <c r="I71" s="92"/>
      <c r="J71" s="89" t="s">
        <v>125</v>
      </c>
      <c r="K71" s="560"/>
      <c r="L71" s="560"/>
      <c r="M71" s="560"/>
      <c r="N71" s="560"/>
      <c r="O71" s="560"/>
      <c r="P71" s="560"/>
      <c r="Q71" s="560"/>
      <c r="R71" s="560"/>
      <c r="S71" s="560"/>
      <c r="T71" s="582"/>
    </row>
    <row r="72" spans="1:20" s="86" customFormat="1" ht="15" customHeight="1" x14ac:dyDescent="0.15">
      <c r="A72" s="602"/>
      <c r="B72" s="611"/>
      <c r="C72" s="562"/>
      <c r="D72" s="563"/>
      <c r="E72" s="583"/>
      <c r="F72" s="584"/>
      <c r="G72" s="584"/>
      <c r="H72" s="84" t="s">
        <v>124</v>
      </c>
      <c r="I72" s="584"/>
      <c r="J72" s="584"/>
      <c r="K72" s="584"/>
      <c r="L72" s="584"/>
      <c r="M72" s="584"/>
      <c r="N72" s="84" t="s">
        <v>86</v>
      </c>
      <c r="O72" s="584"/>
      <c r="P72" s="584"/>
      <c r="Q72" s="584"/>
      <c r="R72" s="584"/>
      <c r="S72" s="584"/>
      <c r="T72" s="585"/>
    </row>
    <row r="73" spans="1:20" s="86" customFormat="1" ht="15" customHeight="1" x14ac:dyDescent="0.15">
      <c r="A73" s="602"/>
      <c r="B73" s="611"/>
      <c r="C73" s="562"/>
      <c r="D73" s="563"/>
      <c r="E73" s="583"/>
      <c r="F73" s="584"/>
      <c r="G73" s="584"/>
      <c r="H73" s="84" t="s">
        <v>87</v>
      </c>
      <c r="I73" s="584"/>
      <c r="J73" s="584"/>
      <c r="K73" s="584"/>
      <c r="L73" s="584"/>
      <c r="M73" s="584"/>
      <c r="N73" s="84" t="s">
        <v>88</v>
      </c>
      <c r="O73" s="584"/>
      <c r="P73" s="584"/>
      <c r="Q73" s="584"/>
      <c r="R73" s="584"/>
      <c r="S73" s="584"/>
      <c r="T73" s="585"/>
    </row>
    <row r="74" spans="1:20" s="86" customFormat="1" ht="18.95" customHeight="1" x14ac:dyDescent="0.15">
      <c r="A74" s="602"/>
      <c r="B74" s="612"/>
      <c r="C74" s="613"/>
      <c r="D74" s="614"/>
      <c r="E74" s="586"/>
      <c r="F74" s="587"/>
      <c r="G74" s="587"/>
      <c r="H74" s="587"/>
      <c r="I74" s="587"/>
      <c r="J74" s="587"/>
      <c r="K74" s="587"/>
      <c r="L74" s="587"/>
      <c r="M74" s="587"/>
      <c r="N74" s="587"/>
      <c r="O74" s="587"/>
      <c r="P74" s="587"/>
      <c r="Q74" s="588"/>
      <c r="R74" s="588"/>
      <c r="S74" s="588"/>
      <c r="T74" s="589"/>
    </row>
    <row r="75" spans="1:20" s="86" customFormat="1" ht="15" customHeight="1" x14ac:dyDescent="0.15">
      <c r="A75" s="602"/>
      <c r="B75" s="590" t="s">
        <v>71</v>
      </c>
      <c r="C75" s="560"/>
      <c r="D75" s="561"/>
      <c r="E75" s="592" t="s">
        <v>21</v>
      </c>
      <c r="F75" s="593"/>
      <c r="G75" s="594"/>
      <c r="H75" s="595"/>
      <c r="I75" s="595"/>
      <c r="J75" s="595"/>
      <c r="K75" s="595"/>
      <c r="L75" s="99" t="s">
        <v>22</v>
      </c>
      <c r="M75" s="528"/>
      <c r="N75" s="596"/>
      <c r="O75" s="542" t="s">
        <v>81</v>
      </c>
      <c r="P75" s="543"/>
      <c r="Q75" s="615"/>
      <c r="R75" s="595"/>
      <c r="S75" s="595"/>
      <c r="T75" s="616"/>
    </row>
    <row r="76" spans="1:20" s="86" customFormat="1" ht="15" customHeight="1" x14ac:dyDescent="0.15">
      <c r="A76" s="602"/>
      <c r="B76" s="591"/>
      <c r="C76" s="564"/>
      <c r="D76" s="565"/>
      <c r="E76" s="592" t="s">
        <v>24</v>
      </c>
      <c r="F76" s="593"/>
      <c r="G76" s="617"/>
      <c r="H76" s="618"/>
      <c r="I76" s="618"/>
      <c r="J76" s="618"/>
      <c r="K76" s="618"/>
      <c r="L76" s="618"/>
      <c r="M76" s="618"/>
      <c r="N76" s="618"/>
      <c r="O76" s="618"/>
      <c r="P76" s="618"/>
      <c r="Q76" s="618"/>
      <c r="R76" s="618"/>
      <c r="S76" s="618"/>
      <c r="T76" s="619"/>
    </row>
    <row r="77" spans="1:20" s="86" customFormat="1" ht="15" customHeight="1" x14ac:dyDescent="0.15">
      <c r="A77" s="575" t="s">
        <v>79</v>
      </c>
      <c r="B77" s="576"/>
      <c r="C77" s="576"/>
      <c r="D77" s="576"/>
      <c r="E77" s="576"/>
      <c r="F77" s="576"/>
      <c r="G77" s="576"/>
      <c r="H77" s="576"/>
      <c r="I77" s="576"/>
      <c r="J77" s="576"/>
      <c r="K77" s="576"/>
      <c r="L77" s="576"/>
      <c r="M77" s="576"/>
      <c r="N77" s="576"/>
      <c r="O77" s="576"/>
      <c r="P77" s="576"/>
      <c r="Q77" s="576"/>
      <c r="R77" s="576"/>
      <c r="S77" s="576"/>
      <c r="T77" s="577"/>
    </row>
    <row r="78" spans="1:20" s="100" customFormat="1" ht="15" customHeight="1" thickBot="1" x14ac:dyDescent="0.2">
      <c r="A78" s="578" t="s">
        <v>132</v>
      </c>
      <c r="B78" s="579"/>
      <c r="C78" s="579"/>
      <c r="D78" s="579"/>
      <c r="E78" s="579"/>
      <c r="F78" s="579"/>
      <c r="G78" s="579"/>
      <c r="H78" s="580"/>
      <c r="I78" s="581"/>
      <c r="J78" s="579"/>
      <c r="K78" s="104" t="s">
        <v>48</v>
      </c>
      <c r="L78" s="574" t="s">
        <v>49</v>
      </c>
      <c r="M78" s="533"/>
      <c r="N78" s="533"/>
      <c r="O78" s="533"/>
      <c r="P78" s="533"/>
      <c r="Q78" s="534"/>
      <c r="R78" s="574"/>
      <c r="S78" s="533"/>
      <c r="T78" s="105" t="s">
        <v>50</v>
      </c>
    </row>
    <row r="79" spans="1:20" s="86" customFormat="1" ht="15" customHeight="1" x14ac:dyDescent="0.15">
      <c r="A79" s="538" t="s">
        <v>141</v>
      </c>
      <c r="B79" s="540" t="s">
        <v>79</v>
      </c>
      <c r="C79" s="540"/>
      <c r="D79" s="540"/>
      <c r="E79" s="540"/>
      <c r="F79" s="540"/>
      <c r="G79" s="540"/>
      <c r="H79" s="540"/>
      <c r="I79" s="540"/>
      <c r="J79" s="540"/>
      <c r="K79" s="540"/>
      <c r="L79" s="540"/>
      <c r="M79" s="540"/>
      <c r="N79" s="540"/>
      <c r="O79" s="540"/>
      <c r="P79" s="540"/>
      <c r="Q79" s="540"/>
      <c r="R79" s="540"/>
      <c r="S79" s="540"/>
      <c r="T79" s="541"/>
    </row>
    <row r="80" spans="1:20" s="86" customFormat="1" ht="16.350000000000001" customHeight="1" x14ac:dyDescent="0.15">
      <c r="A80" s="539"/>
      <c r="B80" s="559" t="s">
        <v>134</v>
      </c>
      <c r="C80" s="560"/>
      <c r="D80" s="561"/>
      <c r="E80" s="572" t="s">
        <v>53</v>
      </c>
      <c r="F80" s="573"/>
      <c r="G80" s="566" t="s">
        <v>54</v>
      </c>
      <c r="H80" s="573"/>
      <c r="I80" s="566" t="s">
        <v>135</v>
      </c>
      <c r="J80" s="573"/>
      <c r="K80" s="566" t="s">
        <v>136</v>
      </c>
      <c r="L80" s="573"/>
      <c r="M80" s="566" t="s">
        <v>89</v>
      </c>
      <c r="N80" s="573"/>
      <c r="O80" s="566" t="s">
        <v>90</v>
      </c>
      <c r="P80" s="573"/>
      <c r="Q80" s="566" t="s">
        <v>91</v>
      </c>
      <c r="R80" s="573"/>
      <c r="S80" s="566" t="s">
        <v>56</v>
      </c>
      <c r="T80" s="567"/>
    </row>
    <row r="81" spans="1:20" s="86" customFormat="1" ht="15.6" customHeight="1" x14ac:dyDescent="0.15">
      <c r="A81" s="539"/>
      <c r="B81" s="545"/>
      <c r="C81" s="562"/>
      <c r="D81" s="563"/>
      <c r="E81" s="568"/>
      <c r="F81" s="569"/>
      <c r="G81" s="568"/>
      <c r="H81" s="569"/>
      <c r="I81" s="568"/>
      <c r="J81" s="569"/>
      <c r="K81" s="568"/>
      <c r="L81" s="569"/>
      <c r="M81" s="568"/>
      <c r="N81" s="569"/>
      <c r="O81" s="568"/>
      <c r="P81" s="569"/>
      <c r="Q81" s="568"/>
      <c r="R81" s="569"/>
      <c r="S81" s="570"/>
      <c r="T81" s="571"/>
    </row>
    <row r="82" spans="1:20" s="86" customFormat="1" ht="15.6" customHeight="1" x14ac:dyDescent="0.15">
      <c r="A82" s="539"/>
      <c r="B82" s="547"/>
      <c r="C82" s="564"/>
      <c r="D82" s="565"/>
      <c r="E82" s="549" t="s">
        <v>57</v>
      </c>
      <c r="F82" s="550"/>
      <c r="G82" s="550"/>
      <c r="H82" s="551"/>
      <c r="I82" s="552"/>
      <c r="J82" s="553"/>
      <c r="K82" s="553"/>
      <c r="L82" s="553"/>
      <c r="M82" s="553"/>
      <c r="N82" s="553"/>
      <c r="O82" s="553"/>
      <c r="P82" s="553"/>
      <c r="Q82" s="553"/>
      <c r="R82" s="553"/>
      <c r="S82" s="553"/>
      <c r="T82" s="554"/>
    </row>
    <row r="83" spans="1:20" s="86" customFormat="1" ht="15.95" customHeight="1" x14ac:dyDescent="0.15">
      <c r="A83" s="539"/>
      <c r="B83" s="555" t="s">
        <v>137</v>
      </c>
      <c r="C83" s="556"/>
      <c r="D83" s="556"/>
      <c r="E83" s="557"/>
      <c r="F83" s="557"/>
      <c r="G83" s="557"/>
      <c r="H83" s="558"/>
      <c r="I83" s="527"/>
      <c r="J83" s="528"/>
      <c r="K83" s="94" t="s">
        <v>138</v>
      </c>
      <c r="L83" s="528"/>
      <c r="M83" s="528"/>
      <c r="N83" s="96" t="s">
        <v>41</v>
      </c>
      <c r="O83" s="528"/>
      <c r="P83" s="528"/>
      <c r="Q83" s="94" t="s">
        <v>138</v>
      </c>
      <c r="R83" s="529"/>
      <c r="S83" s="529"/>
      <c r="T83" s="530"/>
    </row>
    <row r="84" spans="1:20" s="86" customFormat="1" ht="15.95" customHeight="1" x14ac:dyDescent="0.15">
      <c r="A84" s="539"/>
      <c r="B84" s="95"/>
      <c r="C84" s="91"/>
      <c r="D84" s="91"/>
      <c r="E84" s="531" t="s">
        <v>93</v>
      </c>
      <c r="F84" s="544"/>
      <c r="G84" s="542" t="s">
        <v>58</v>
      </c>
      <c r="H84" s="543"/>
      <c r="I84" s="527"/>
      <c r="J84" s="528"/>
      <c r="K84" s="94" t="s">
        <v>138</v>
      </c>
      <c r="L84" s="528"/>
      <c r="M84" s="528"/>
      <c r="N84" s="96" t="s">
        <v>41</v>
      </c>
      <c r="O84" s="528"/>
      <c r="P84" s="528"/>
      <c r="Q84" s="94" t="s">
        <v>138</v>
      </c>
      <c r="R84" s="529"/>
      <c r="S84" s="529"/>
      <c r="T84" s="530"/>
    </row>
    <row r="85" spans="1:20" s="86" customFormat="1" ht="15.95" customHeight="1" x14ac:dyDescent="0.15">
      <c r="A85" s="539"/>
      <c r="B85" s="95"/>
      <c r="C85" s="91"/>
      <c r="D85" s="91"/>
      <c r="E85" s="545"/>
      <c r="F85" s="546"/>
      <c r="G85" s="542" t="s">
        <v>55</v>
      </c>
      <c r="H85" s="543"/>
      <c r="I85" s="527"/>
      <c r="J85" s="528"/>
      <c r="K85" s="94" t="s">
        <v>138</v>
      </c>
      <c r="L85" s="528"/>
      <c r="M85" s="528"/>
      <c r="N85" s="96" t="s">
        <v>41</v>
      </c>
      <c r="O85" s="528"/>
      <c r="P85" s="528"/>
      <c r="Q85" s="94" t="s">
        <v>138</v>
      </c>
      <c r="R85" s="529"/>
      <c r="S85" s="529"/>
      <c r="T85" s="530"/>
    </row>
    <row r="86" spans="1:20" s="86" customFormat="1" ht="15.95" customHeight="1" x14ac:dyDescent="0.15">
      <c r="A86" s="539"/>
      <c r="B86" s="108"/>
      <c r="C86" s="90"/>
      <c r="D86" s="90"/>
      <c r="E86" s="547"/>
      <c r="F86" s="548"/>
      <c r="G86" s="542" t="s">
        <v>59</v>
      </c>
      <c r="H86" s="543"/>
      <c r="I86" s="527"/>
      <c r="J86" s="528"/>
      <c r="K86" s="94" t="s">
        <v>138</v>
      </c>
      <c r="L86" s="528"/>
      <c r="M86" s="528"/>
      <c r="N86" s="96" t="s">
        <v>41</v>
      </c>
      <c r="O86" s="528"/>
      <c r="P86" s="528"/>
      <c r="Q86" s="94" t="s">
        <v>138</v>
      </c>
      <c r="R86" s="529"/>
      <c r="S86" s="529"/>
      <c r="T86" s="530"/>
    </row>
    <row r="87" spans="1:20" s="86" customFormat="1" ht="16.350000000000001" customHeight="1" x14ac:dyDescent="0.15">
      <c r="A87" s="539"/>
      <c r="B87" s="524" t="s">
        <v>60</v>
      </c>
      <c r="C87" s="525"/>
      <c r="D87" s="525"/>
      <c r="E87" s="525"/>
      <c r="F87" s="525"/>
      <c r="G87" s="525"/>
      <c r="H87" s="526"/>
      <c r="I87" s="527"/>
      <c r="J87" s="528"/>
      <c r="K87" s="87" t="s">
        <v>138</v>
      </c>
      <c r="L87" s="528"/>
      <c r="M87" s="528"/>
      <c r="N87" s="109" t="s">
        <v>41</v>
      </c>
      <c r="O87" s="528"/>
      <c r="P87" s="528"/>
      <c r="Q87" s="87" t="s">
        <v>138</v>
      </c>
      <c r="R87" s="529"/>
      <c r="S87" s="529"/>
      <c r="T87" s="530"/>
    </row>
    <row r="88" spans="1:20" s="86" customFormat="1" ht="16.350000000000001" customHeight="1" thickBot="1" x14ac:dyDescent="0.2">
      <c r="A88" s="539"/>
      <c r="B88" s="574" t="s">
        <v>61</v>
      </c>
      <c r="C88" s="533"/>
      <c r="D88" s="533"/>
      <c r="E88" s="533"/>
      <c r="F88" s="533"/>
      <c r="G88" s="533"/>
      <c r="H88" s="534"/>
      <c r="I88" s="535"/>
      <c r="J88" s="536"/>
      <c r="K88" s="536"/>
      <c r="L88" s="537" t="s">
        <v>62</v>
      </c>
      <c r="M88" s="537"/>
      <c r="N88" s="97"/>
      <c r="O88" s="533"/>
      <c r="P88" s="533"/>
      <c r="Q88" s="98"/>
      <c r="R88" s="537"/>
      <c r="S88" s="537"/>
      <c r="T88" s="110"/>
    </row>
    <row r="89" spans="1:20" s="86" customFormat="1" ht="15" customHeight="1" x14ac:dyDescent="0.15">
      <c r="A89" s="538" t="s">
        <v>92</v>
      </c>
      <c r="B89" s="540" t="s">
        <v>79</v>
      </c>
      <c r="C89" s="540"/>
      <c r="D89" s="540"/>
      <c r="E89" s="540"/>
      <c r="F89" s="540"/>
      <c r="G89" s="540"/>
      <c r="H89" s="540"/>
      <c r="I89" s="540"/>
      <c r="J89" s="540"/>
      <c r="K89" s="540"/>
      <c r="L89" s="540"/>
      <c r="M89" s="540"/>
      <c r="N89" s="540"/>
      <c r="O89" s="540"/>
      <c r="P89" s="540"/>
      <c r="Q89" s="540"/>
      <c r="R89" s="540"/>
      <c r="S89" s="540"/>
      <c r="T89" s="541"/>
    </row>
    <row r="90" spans="1:20" s="86" customFormat="1" ht="16.350000000000001" customHeight="1" x14ac:dyDescent="0.15">
      <c r="A90" s="539"/>
      <c r="B90" s="559" t="s">
        <v>134</v>
      </c>
      <c r="C90" s="560"/>
      <c r="D90" s="561"/>
      <c r="E90" s="572" t="s">
        <v>53</v>
      </c>
      <c r="F90" s="573"/>
      <c r="G90" s="566" t="s">
        <v>54</v>
      </c>
      <c r="H90" s="573"/>
      <c r="I90" s="566" t="s">
        <v>135</v>
      </c>
      <c r="J90" s="573"/>
      <c r="K90" s="566" t="s">
        <v>136</v>
      </c>
      <c r="L90" s="573"/>
      <c r="M90" s="566" t="s">
        <v>89</v>
      </c>
      <c r="N90" s="573"/>
      <c r="O90" s="566" t="s">
        <v>90</v>
      </c>
      <c r="P90" s="573"/>
      <c r="Q90" s="566" t="s">
        <v>91</v>
      </c>
      <c r="R90" s="573"/>
      <c r="S90" s="566" t="s">
        <v>56</v>
      </c>
      <c r="T90" s="567"/>
    </row>
    <row r="91" spans="1:20" s="86" customFormat="1" ht="15.6" customHeight="1" x14ac:dyDescent="0.15">
      <c r="A91" s="539"/>
      <c r="B91" s="545"/>
      <c r="C91" s="562"/>
      <c r="D91" s="563"/>
      <c r="E91" s="568"/>
      <c r="F91" s="569"/>
      <c r="G91" s="568"/>
      <c r="H91" s="569"/>
      <c r="I91" s="568"/>
      <c r="J91" s="569"/>
      <c r="K91" s="568"/>
      <c r="L91" s="569"/>
      <c r="M91" s="568"/>
      <c r="N91" s="569"/>
      <c r="O91" s="568"/>
      <c r="P91" s="569"/>
      <c r="Q91" s="568"/>
      <c r="R91" s="569"/>
      <c r="S91" s="570"/>
      <c r="T91" s="571"/>
    </row>
    <row r="92" spans="1:20" s="86" customFormat="1" ht="15.6" customHeight="1" x14ac:dyDescent="0.15">
      <c r="A92" s="539"/>
      <c r="B92" s="547"/>
      <c r="C92" s="564"/>
      <c r="D92" s="565"/>
      <c r="E92" s="549" t="s">
        <v>57</v>
      </c>
      <c r="F92" s="550"/>
      <c r="G92" s="550"/>
      <c r="H92" s="551"/>
      <c r="I92" s="552"/>
      <c r="J92" s="553"/>
      <c r="K92" s="553"/>
      <c r="L92" s="553"/>
      <c r="M92" s="553"/>
      <c r="N92" s="553"/>
      <c r="O92" s="553"/>
      <c r="P92" s="553"/>
      <c r="Q92" s="553"/>
      <c r="R92" s="553"/>
      <c r="S92" s="553"/>
      <c r="T92" s="554"/>
    </row>
    <row r="93" spans="1:20" s="86" customFormat="1" ht="15.95" customHeight="1" x14ac:dyDescent="0.15">
      <c r="A93" s="539"/>
      <c r="B93" s="555" t="s">
        <v>137</v>
      </c>
      <c r="C93" s="556"/>
      <c r="D93" s="556"/>
      <c r="E93" s="557"/>
      <c r="F93" s="557"/>
      <c r="G93" s="557"/>
      <c r="H93" s="558"/>
      <c r="I93" s="527"/>
      <c r="J93" s="528"/>
      <c r="K93" s="94" t="s">
        <v>138</v>
      </c>
      <c r="L93" s="528"/>
      <c r="M93" s="528"/>
      <c r="N93" s="96" t="s">
        <v>41</v>
      </c>
      <c r="O93" s="528"/>
      <c r="P93" s="528"/>
      <c r="Q93" s="94" t="s">
        <v>138</v>
      </c>
      <c r="R93" s="529"/>
      <c r="S93" s="529"/>
      <c r="T93" s="530"/>
    </row>
    <row r="94" spans="1:20" s="86" customFormat="1" ht="15.95" customHeight="1" x14ac:dyDescent="0.15">
      <c r="A94" s="539"/>
      <c r="B94" s="95"/>
      <c r="C94" s="91"/>
      <c r="D94" s="91"/>
      <c r="E94" s="531" t="s">
        <v>93</v>
      </c>
      <c r="F94" s="544"/>
      <c r="G94" s="542" t="s">
        <v>58</v>
      </c>
      <c r="H94" s="543"/>
      <c r="I94" s="527"/>
      <c r="J94" s="528"/>
      <c r="K94" s="94" t="s">
        <v>138</v>
      </c>
      <c r="L94" s="528"/>
      <c r="M94" s="528"/>
      <c r="N94" s="96" t="s">
        <v>41</v>
      </c>
      <c r="O94" s="528"/>
      <c r="P94" s="528"/>
      <c r="Q94" s="94" t="s">
        <v>138</v>
      </c>
      <c r="R94" s="529"/>
      <c r="S94" s="529"/>
      <c r="T94" s="530"/>
    </row>
    <row r="95" spans="1:20" s="86" customFormat="1" ht="15.95" customHeight="1" x14ac:dyDescent="0.15">
      <c r="A95" s="539"/>
      <c r="B95" s="95"/>
      <c r="C95" s="91"/>
      <c r="D95" s="91"/>
      <c r="E95" s="545"/>
      <c r="F95" s="546"/>
      <c r="G95" s="542" t="s">
        <v>55</v>
      </c>
      <c r="H95" s="543"/>
      <c r="I95" s="527"/>
      <c r="J95" s="528"/>
      <c r="K95" s="94" t="s">
        <v>138</v>
      </c>
      <c r="L95" s="528"/>
      <c r="M95" s="528"/>
      <c r="N95" s="96" t="s">
        <v>41</v>
      </c>
      <c r="O95" s="528"/>
      <c r="P95" s="528"/>
      <c r="Q95" s="94" t="s">
        <v>138</v>
      </c>
      <c r="R95" s="529"/>
      <c r="S95" s="529"/>
      <c r="T95" s="530"/>
    </row>
    <row r="96" spans="1:20" s="86" customFormat="1" ht="15.95" customHeight="1" x14ac:dyDescent="0.15">
      <c r="A96" s="539"/>
      <c r="B96" s="108"/>
      <c r="C96" s="90"/>
      <c r="D96" s="90"/>
      <c r="E96" s="547"/>
      <c r="F96" s="548"/>
      <c r="G96" s="542" t="s">
        <v>59</v>
      </c>
      <c r="H96" s="543"/>
      <c r="I96" s="527"/>
      <c r="J96" s="528"/>
      <c r="K96" s="94" t="s">
        <v>138</v>
      </c>
      <c r="L96" s="528"/>
      <c r="M96" s="528"/>
      <c r="N96" s="96" t="s">
        <v>41</v>
      </c>
      <c r="O96" s="528"/>
      <c r="P96" s="528"/>
      <c r="Q96" s="94" t="s">
        <v>138</v>
      </c>
      <c r="R96" s="529"/>
      <c r="S96" s="529"/>
      <c r="T96" s="530"/>
    </row>
    <row r="97" spans="1:20" s="86" customFormat="1" ht="16.350000000000001" customHeight="1" x14ac:dyDescent="0.15">
      <c r="A97" s="539"/>
      <c r="B97" s="524" t="s">
        <v>60</v>
      </c>
      <c r="C97" s="525"/>
      <c r="D97" s="525"/>
      <c r="E97" s="525"/>
      <c r="F97" s="525"/>
      <c r="G97" s="525"/>
      <c r="H97" s="526"/>
      <c r="I97" s="527"/>
      <c r="J97" s="528"/>
      <c r="K97" s="87" t="s">
        <v>138</v>
      </c>
      <c r="L97" s="528"/>
      <c r="M97" s="528"/>
      <c r="N97" s="109" t="s">
        <v>41</v>
      </c>
      <c r="O97" s="528"/>
      <c r="P97" s="528"/>
      <c r="Q97" s="87" t="s">
        <v>138</v>
      </c>
      <c r="R97" s="529"/>
      <c r="S97" s="529"/>
      <c r="T97" s="530"/>
    </row>
    <row r="98" spans="1:20" s="86" customFormat="1" ht="16.350000000000001" customHeight="1" thickBot="1" x14ac:dyDescent="0.2">
      <c r="A98" s="539"/>
      <c r="B98" s="574" t="s">
        <v>61</v>
      </c>
      <c r="C98" s="533"/>
      <c r="D98" s="533"/>
      <c r="E98" s="533"/>
      <c r="F98" s="533"/>
      <c r="G98" s="533"/>
      <c r="H98" s="534"/>
      <c r="I98" s="535"/>
      <c r="J98" s="536"/>
      <c r="K98" s="536"/>
      <c r="L98" s="537" t="s">
        <v>62</v>
      </c>
      <c r="M98" s="537"/>
      <c r="N98" s="97"/>
      <c r="O98" s="533"/>
      <c r="P98" s="533"/>
      <c r="Q98" s="98"/>
      <c r="R98" s="537"/>
      <c r="S98" s="537"/>
      <c r="T98" s="110"/>
    </row>
    <row r="99" spans="1:20" s="86" customFormat="1" ht="15" customHeight="1" x14ac:dyDescent="0.15">
      <c r="A99" s="538" t="s">
        <v>142</v>
      </c>
      <c r="B99" s="540" t="s">
        <v>79</v>
      </c>
      <c r="C99" s="540"/>
      <c r="D99" s="540"/>
      <c r="E99" s="540"/>
      <c r="F99" s="540"/>
      <c r="G99" s="540"/>
      <c r="H99" s="540"/>
      <c r="I99" s="540"/>
      <c r="J99" s="540"/>
      <c r="K99" s="540"/>
      <c r="L99" s="540"/>
      <c r="M99" s="540"/>
      <c r="N99" s="540"/>
      <c r="O99" s="540"/>
      <c r="P99" s="540"/>
      <c r="Q99" s="540"/>
      <c r="R99" s="540"/>
      <c r="S99" s="540"/>
      <c r="T99" s="541"/>
    </row>
    <row r="100" spans="1:20" s="86" customFormat="1" ht="16.350000000000001" customHeight="1" x14ac:dyDescent="0.15">
      <c r="A100" s="539"/>
      <c r="B100" s="559" t="s">
        <v>134</v>
      </c>
      <c r="C100" s="560"/>
      <c r="D100" s="561"/>
      <c r="E100" s="572" t="s">
        <v>53</v>
      </c>
      <c r="F100" s="573"/>
      <c r="G100" s="566" t="s">
        <v>54</v>
      </c>
      <c r="H100" s="573"/>
      <c r="I100" s="566" t="s">
        <v>135</v>
      </c>
      <c r="J100" s="573"/>
      <c r="K100" s="566" t="s">
        <v>136</v>
      </c>
      <c r="L100" s="573"/>
      <c r="M100" s="566" t="s">
        <v>89</v>
      </c>
      <c r="N100" s="573"/>
      <c r="O100" s="566" t="s">
        <v>90</v>
      </c>
      <c r="P100" s="573"/>
      <c r="Q100" s="566" t="s">
        <v>91</v>
      </c>
      <c r="R100" s="573"/>
      <c r="S100" s="566" t="s">
        <v>56</v>
      </c>
      <c r="T100" s="567"/>
    </row>
    <row r="101" spans="1:20" s="86" customFormat="1" ht="15.6" customHeight="1" x14ac:dyDescent="0.15">
      <c r="A101" s="539"/>
      <c r="B101" s="545"/>
      <c r="C101" s="562"/>
      <c r="D101" s="563"/>
      <c r="E101" s="568"/>
      <c r="F101" s="569"/>
      <c r="G101" s="568"/>
      <c r="H101" s="569"/>
      <c r="I101" s="568"/>
      <c r="J101" s="569"/>
      <c r="K101" s="568"/>
      <c r="L101" s="569"/>
      <c r="M101" s="568"/>
      <c r="N101" s="569"/>
      <c r="O101" s="568"/>
      <c r="P101" s="569"/>
      <c r="Q101" s="568"/>
      <c r="R101" s="569"/>
      <c r="S101" s="570"/>
      <c r="T101" s="571"/>
    </row>
    <row r="102" spans="1:20" s="86" customFormat="1" ht="15.6" customHeight="1" x14ac:dyDescent="0.15">
      <c r="A102" s="539"/>
      <c r="B102" s="547"/>
      <c r="C102" s="564"/>
      <c r="D102" s="565"/>
      <c r="E102" s="549" t="s">
        <v>57</v>
      </c>
      <c r="F102" s="550"/>
      <c r="G102" s="550"/>
      <c r="H102" s="551"/>
      <c r="I102" s="552"/>
      <c r="J102" s="553"/>
      <c r="K102" s="553"/>
      <c r="L102" s="553"/>
      <c r="M102" s="553"/>
      <c r="N102" s="553"/>
      <c r="O102" s="553"/>
      <c r="P102" s="553"/>
      <c r="Q102" s="553"/>
      <c r="R102" s="553"/>
      <c r="S102" s="553"/>
      <c r="T102" s="554"/>
    </row>
    <row r="103" spans="1:20" s="86" customFormat="1" ht="15.95" customHeight="1" x14ac:dyDescent="0.15">
      <c r="A103" s="539"/>
      <c r="B103" s="555" t="s">
        <v>137</v>
      </c>
      <c r="C103" s="556"/>
      <c r="D103" s="556"/>
      <c r="E103" s="557"/>
      <c r="F103" s="557"/>
      <c r="G103" s="557"/>
      <c r="H103" s="558"/>
      <c r="I103" s="527"/>
      <c r="J103" s="528"/>
      <c r="K103" s="94" t="s">
        <v>138</v>
      </c>
      <c r="L103" s="528"/>
      <c r="M103" s="528"/>
      <c r="N103" s="96" t="s">
        <v>41</v>
      </c>
      <c r="O103" s="528"/>
      <c r="P103" s="528"/>
      <c r="Q103" s="94" t="s">
        <v>138</v>
      </c>
      <c r="R103" s="529"/>
      <c r="S103" s="529"/>
      <c r="T103" s="530"/>
    </row>
    <row r="104" spans="1:20" s="86" customFormat="1" ht="15.95" customHeight="1" x14ac:dyDescent="0.15">
      <c r="A104" s="539"/>
      <c r="B104" s="95"/>
      <c r="C104" s="91"/>
      <c r="D104" s="91"/>
      <c r="E104" s="531" t="s">
        <v>93</v>
      </c>
      <c r="F104" s="544"/>
      <c r="G104" s="542" t="s">
        <v>58</v>
      </c>
      <c r="H104" s="543"/>
      <c r="I104" s="527"/>
      <c r="J104" s="528"/>
      <c r="K104" s="94" t="s">
        <v>138</v>
      </c>
      <c r="L104" s="528"/>
      <c r="M104" s="528"/>
      <c r="N104" s="96" t="s">
        <v>41</v>
      </c>
      <c r="O104" s="528"/>
      <c r="P104" s="528"/>
      <c r="Q104" s="94" t="s">
        <v>138</v>
      </c>
      <c r="R104" s="529"/>
      <c r="S104" s="529"/>
      <c r="T104" s="530"/>
    </row>
    <row r="105" spans="1:20" s="86" customFormat="1" ht="15.95" customHeight="1" x14ac:dyDescent="0.15">
      <c r="A105" s="539"/>
      <c r="B105" s="95"/>
      <c r="C105" s="91"/>
      <c r="D105" s="91"/>
      <c r="E105" s="545"/>
      <c r="F105" s="546"/>
      <c r="G105" s="542" t="s">
        <v>55</v>
      </c>
      <c r="H105" s="543"/>
      <c r="I105" s="527"/>
      <c r="J105" s="528"/>
      <c r="K105" s="94" t="s">
        <v>138</v>
      </c>
      <c r="L105" s="528"/>
      <c r="M105" s="528"/>
      <c r="N105" s="96" t="s">
        <v>41</v>
      </c>
      <c r="O105" s="528"/>
      <c r="P105" s="528"/>
      <c r="Q105" s="94" t="s">
        <v>138</v>
      </c>
      <c r="R105" s="529"/>
      <c r="S105" s="529"/>
      <c r="T105" s="530"/>
    </row>
    <row r="106" spans="1:20" s="86" customFormat="1" ht="15.95" customHeight="1" x14ac:dyDescent="0.15">
      <c r="A106" s="539"/>
      <c r="B106" s="108"/>
      <c r="C106" s="90"/>
      <c r="D106" s="90"/>
      <c r="E106" s="547"/>
      <c r="F106" s="548"/>
      <c r="G106" s="542" t="s">
        <v>59</v>
      </c>
      <c r="H106" s="543"/>
      <c r="I106" s="527"/>
      <c r="J106" s="528"/>
      <c r="K106" s="94" t="s">
        <v>138</v>
      </c>
      <c r="L106" s="528"/>
      <c r="M106" s="528"/>
      <c r="N106" s="96" t="s">
        <v>41</v>
      </c>
      <c r="O106" s="528"/>
      <c r="P106" s="528"/>
      <c r="Q106" s="94" t="s">
        <v>138</v>
      </c>
      <c r="R106" s="529"/>
      <c r="S106" s="529"/>
      <c r="T106" s="530"/>
    </row>
    <row r="107" spans="1:20" s="86" customFormat="1" ht="16.350000000000001" customHeight="1" x14ac:dyDescent="0.15">
      <c r="A107" s="539"/>
      <c r="B107" s="524" t="s">
        <v>60</v>
      </c>
      <c r="C107" s="525"/>
      <c r="D107" s="525"/>
      <c r="E107" s="525"/>
      <c r="F107" s="525"/>
      <c r="G107" s="525"/>
      <c r="H107" s="526"/>
      <c r="I107" s="527"/>
      <c r="J107" s="528"/>
      <c r="K107" s="87" t="s">
        <v>138</v>
      </c>
      <c r="L107" s="528"/>
      <c r="M107" s="528"/>
      <c r="N107" s="109" t="s">
        <v>41</v>
      </c>
      <c r="O107" s="528"/>
      <c r="P107" s="528"/>
      <c r="Q107" s="87" t="s">
        <v>138</v>
      </c>
      <c r="R107" s="529"/>
      <c r="S107" s="529"/>
      <c r="T107" s="530"/>
    </row>
    <row r="108" spans="1:20" s="86" customFormat="1" ht="16.350000000000001" customHeight="1" thickBot="1" x14ac:dyDescent="0.2">
      <c r="A108" s="539"/>
      <c r="B108" s="531" t="s">
        <v>61</v>
      </c>
      <c r="C108" s="532"/>
      <c r="D108" s="532"/>
      <c r="E108" s="533"/>
      <c r="F108" s="533"/>
      <c r="G108" s="533"/>
      <c r="H108" s="534"/>
      <c r="I108" s="535"/>
      <c r="J108" s="536"/>
      <c r="K108" s="536"/>
      <c r="L108" s="537" t="s">
        <v>62</v>
      </c>
      <c r="M108" s="537"/>
      <c r="N108" s="97"/>
      <c r="O108" s="533"/>
      <c r="P108" s="533"/>
      <c r="Q108" s="98"/>
      <c r="R108" s="537"/>
      <c r="S108" s="537"/>
      <c r="T108" s="110"/>
    </row>
    <row r="109" spans="1:20" s="86" customFormat="1" ht="15" customHeight="1" thickBot="1" x14ac:dyDescent="0.2">
      <c r="A109" s="517" t="s">
        <v>139</v>
      </c>
      <c r="B109" s="518"/>
      <c r="C109" s="518"/>
      <c r="D109" s="519"/>
      <c r="E109" s="520" t="s">
        <v>44</v>
      </c>
      <c r="F109" s="521"/>
      <c r="G109" s="521"/>
      <c r="H109" s="521"/>
      <c r="I109" s="521"/>
      <c r="J109" s="521"/>
      <c r="K109" s="521"/>
      <c r="L109" s="521"/>
      <c r="M109" s="521"/>
      <c r="N109" s="521"/>
      <c r="O109" s="521"/>
      <c r="P109" s="521"/>
      <c r="Q109" s="521"/>
      <c r="R109" s="521"/>
      <c r="S109" s="521"/>
      <c r="T109" s="522"/>
    </row>
    <row r="110" spans="1:20" s="86" customFormat="1" ht="16.5" customHeight="1" x14ac:dyDescent="0.15">
      <c r="A110" s="111"/>
      <c r="B110" s="111"/>
      <c r="C110" s="111"/>
      <c r="D110" s="111"/>
      <c r="E110" s="111"/>
      <c r="F110" s="111"/>
      <c r="G110" s="88"/>
      <c r="H110" s="88"/>
      <c r="I110" s="88"/>
      <c r="J110" s="88"/>
      <c r="K110" s="88"/>
      <c r="L110" s="88"/>
      <c r="M110" s="88"/>
      <c r="N110" s="88"/>
      <c r="O110" s="88"/>
      <c r="P110" s="88"/>
      <c r="Q110" s="88"/>
      <c r="R110" s="88" t="s">
        <v>0</v>
      </c>
      <c r="S110" s="88"/>
      <c r="T110" s="88"/>
    </row>
    <row r="111" spans="1:20" ht="102.6" customHeight="1" x14ac:dyDescent="0.15">
      <c r="A111" s="85" t="s">
        <v>37</v>
      </c>
      <c r="B111" s="523" t="s">
        <v>161</v>
      </c>
      <c r="C111" s="523"/>
      <c r="D111" s="523"/>
      <c r="E111" s="523"/>
      <c r="F111" s="523"/>
      <c r="G111" s="523"/>
      <c r="H111" s="523"/>
      <c r="I111" s="523"/>
      <c r="J111" s="523"/>
      <c r="K111" s="523"/>
      <c r="L111" s="523"/>
      <c r="M111" s="523"/>
      <c r="N111" s="523"/>
      <c r="O111" s="523"/>
      <c r="P111" s="523"/>
      <c r="Q111" s="523"/>
      <c r="R111" s="523"/>
      <c r="S111" s="523"/>
      <c r="T111" s="523"/>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5" customWidth="1"/>
    <col min="2" max="2" width="7.375" style="5" customWidth="1"/>
    <col min="3" max="3" width="6" style="5" customWidth="1"/>
    <col min="4" max="4" width="6.125" style="5" customWidth="1"/>
    <col min="5" max="7" width="7.375" style="5" customWidth="1"/>
    <col min="8" max="20" width="6.625" style="5" customWidth="1"/>
    <col min="21" max="16384" width="8.75" style="5"/>
  </cols>
  <sheetData>
    <row r="1" spans="1:20" ht="36.75" customHeight="1" x14ac:dyDescent="0.15">
      <c r="A1" s="785" t="s">
        <v>166</v>
      </c>
      <c r="B1" s="785"/>
      <c r="C1" s="785"/>
      <c r="D1" s="785"/>
      <c r="E1" s="785"/>
      <c r="F1" s="785"/>
      <c r="G1" s="785"/>
      <c r="H1" s="785"/>
      <c r="I1" s="785"/>
      <c r="J1" s="785"/>
      <c r="K1" s="785"/>
      <c r="L1" s="785"/>
      <c r="M1" s="785"/>
      <c r="N1" s="785"/>
      <c r="O1" s="785"/>
      <c r="P1" s="785"/>
      <c r="Q1" s="785"/>
      <c r="R1" s="785"/>
      <c r="S1" s="6"/>
      <c r="T1" s="6"/>
    </row>
    <row r="2" spans="1:20" s="7" customFormat="1" ht="15" customHeight="1" thickBot="1" x14ac:dyDescent="0.2">
      <c r="A2" s="34" t="s">
        <v>143</v>
      </c>
      <c r="B2" s="18"/>
      <c r="C2" s="18"/>
      <c r="D2" s="18"/>
      <c r="E2" s="18"/>
      <c r="F2" s="18"/>
      <c r="G2" s="18"/>
      <c r="H2" s="18"/>
      <c r="I2" s="18"/>
      <c r="J2" s="18"/>
      <c r="K2" s="18"/>
      <c r="L2" s="9"/>
      <c r="M2" s="9"/>
      <c r="N2" s="9"/>
      <c r="O2" s="9"/>
      <c r="P2" s="9"/>
      <c r="Q2" s="9"/>
      <c r="R2" s="9"/>
      <c r="S2" s="8"/>
      <c r="T2" s="8"/>
    </row>
    <row r="3" spans="1:20" s="7" customFormat="1" ht="15" customHeight="1" x14ac:dyDescent="0.15">
      <c r="A3" s="780" t="s">
        <v>65</v>
      </c>
      <c r="B3" s="705" t="s">
        <v>80</v>
      </c>
      <c r="C3" s="705"/>
      <c r="D3" s="705"/>
      <c r="E3" s="705"/>
      <c r="F3" s="705"/>
      <c r="G3" s="705"/>
      <c r="H3" s="705"/>
      <c r="I3" s="705"/>
      <c r="J3" s="705"/>
      <c r="K3" s="705"/>
      <c r="L3" s="705"/>
      <c r="M3" s="705"/>
      <c r="N3" s="705"/>
      <c r="O3" s="705"/>
      <c r="P3" s="705"/>
      <c r="Q3" s="705"/>
      <c r="R3" s="705"/>
      <c r="S3" s="705"/>
      <c r="T3" s="706"/>
    </row>
    <row r="4" spans="1:20" s="7" customFormat="1" ht="15" customHeight="1" x14ac:dyDescent="0.15">
      <c r="A4" s="781"/>
      <c r="B4" s="707" t="s">
        <v>75</v>
      </c>
      <c r="C4" s="708"/>
      <c r="D4" s="709"/>
      <c r="E4" s="743" t="s">
        <v>52</v>
      </c>
      <c r="F4" s="708"/>
      <c r="G4" s="708"/>
      <c r="H4" s="783"/>
      <c r="I4" s="707" t="s">
        <v>76</v>
      </c>
      <c r="J4" s="708"/>
      <c r="K4" s="708"/>
      <c r="L4" s="709"/>
      <c r="M4" s="745" t="s">
        <v>77</v>
      </c>
      <c r="N4" s="763"/>
      <c r="O4" s="763"/>
      <c r="P4" s="746"/>
      <c r="Q4" s="745" t="s">
        <v>78</v>
      </c>
      <c r="R4" s="763"/>
      <c r="S4" s="763"/>
      <c r="T4" s="779"/>
    </row>
    <row r="5" spans="1:20" s="7" customFormat="1" ht="15" customHeight="1" x14ac:dyDescent="0.15">
      <c r="A5" s="781"/>
      <c r="B5" s="697"/>
      <c r="C5" s="710"/>
      <c r="D5" s="711"/>
      <c r="E5" s="745" t="s">
        <v>46</v>
      </c>
      <c r="F5" s="746"/>
      <c r="G5" s="745" t="s">
        <v>47</v>
      </c>
      <c r="H5" s="746"/>
      <c r="I5" s="745" t="s">
        <v>46</v>
      </c>
      <c r="J5" s="746"/>
      <c r="K5" s="745" t="s">
        <v>47</v>
      </c>
      <c r="L5" s="746"/>
      <c r="M5" s="745" t="s">
        <v>46</v>
      </c>
      <c r="N5" s="746"/>
      <c r="O5" s="745" t="s">
        <v>47</v>
      </c>
      <c r="P5" s="746"/>
      <c r="Q5" s="763" t="s">
        <v>46</v>
      </c>
      <c r="R5" s="746"/>
      <c r="S5" s="745" t="s">
        <v>47</v>
      </c>
      <c r="T5" s="779"/>
    </row>
    <row r="6" spans="1:20" s="7" customFormat="1" ht="15" customHeight="1" x14ac:dyDescent="0.15">
      <c r="A6" s="781"/>
      <c r="B6" s="28"/>
      <c r="C6" s="745" t="s">
        <v>133</v>
      </c>
      <c r="D6" s="746"/>
      <c r="E6" s="745"/>
      <c r="F6" s="746"/>
      <c r="G6" s="745"/>
      <c r="H6" s="746"/>
      <c r="I6" s="745"/>
      <c r="J6" s="746"/>
      <c r="K6" s="745"/>
      <c r="L6" s="746"/>
      <c r="M6" s="745"/>
      <c r="N6" s="746"/>
      <c r="O6" s="745"/>
      <c r="P6" s="746"/>
      <c r="Q6" s="763"/>
      <c r="R6" s="746"/>
      <c r="S6" s="745"/>
      <c r="T6" s="779"/>
    </row>
    <row r="7" spans="1:20" s="7" customFormat="1" ht="15" customHeight="1" x14ac:dyDescent="0.15">
      <c r="A7" s="781"/>
      <c r="B7" s="29"/>
      <c r="C7" s="745" t="s">
        <v>42</v>
      </c>
      <c r="D7" s="746"/>
      <c r="E7" s="745"/>
      <c r="F7" s="746"/>
      <c r="G7" s="745"/>
      <c r="H7" s="746"/>
      <c r="I7" s="745"/>
      <c r="J7" s="746"/>
      <c r="K7" s="745"/>
      <c r="L7" s="746"/>
      <c r="M7" s="745"/>
      <c r="N7" s="746"/>
      <c r="O7" s="745"/>
      <c r="P7" s="746"/>
      <c r="Q7" s="763"/>
      <c r="R7" s="746"/>
      <c r="S7" s="745"/>
      <c r="T7" s="779"/>
    </row>
    <row r="8" spans="1:20" s="7" customFormat="1" ht="15" customHeight="1" x14ac:dyDescent="0.15">
      <c r="A8" s="781"/>
      <c r="B8" s="784" t="s">
        <v>79</v>
      </c>
      <c r="C8" s="777"/>
      <c r="D8" s="777"/>
      <c r="E8" s="777"/>
      <c r="F8" s="777"/>
      <c r="G8" s="777"/>
      <c r="H8" s="777"/>
      <c r="I8" s="777"/>
      <c r="J8" s="777"/>
      <c r="K8" s="777"/>
      <c r="L8" s="777"/>
      <c r="M8" s="777"/>
      <c r="N8" s="777"/>
      <c r="O8" s="777"/>
      <c r="P8" s="777"/>
      <c r="Q8" s="777"/>
      <c r="R8" s="777"/>
      <c r="S8" s="777"/>
      <c r="T8" s="778"/>
    </row>
    <row r="9" spans="1:20" s="7" customFormat="1" ht="16.350000000000001" customHeight="1" x14ac:dyDescent="0.15">
      <c r="A9" s="781"/>
      <c r="B9" s="707" t="s">
        <v>134</v>
      </c>
      <c r="C9" s="708"/>
      <c r="D9" s="709"/>
      <c r="E9" s="714" t="s">
        <v>53</v>
      </c>
      <c r="F9" s="715"/>
      <c r="G9" s="716" t="s">
        <v>54</v>
      </c>
      <c r="H9" s="715"/>
      <c r="I9" s="716" t="s">
        <v>135</v>
      </c>
      <c r="J9" s="715"/>
      <c r="K9" s="716" t="s">
        <v>136</v>
      </c>
      <c r="L9" s="715"/>
      <c r="M9" s="716" t="s">
        <v>89</v>
      </c>
      <c r="N9" s="715"/>
      <c r="O9" s="716" t="s">
        <v>90</v>
      </c>
      <c r="P9" s="715"/>
      <c r="Q9" s="716" t="s">
        <v>91</v>
      </c>
      <c r="R9" s="715"/>
      <c r="S9" s="716" t="s">
        <v>56</v>
      </c>
      <c r="T9" s="726"/>
    </row>
    <row r="10" spans="1:20" s="7" customFormat="1" ht="15.6" customHeight="1" x14ac:dyDescent="0.15">
      <c r="A10" s="781"/>
      <c r="B10" s="697"/>
      <c r="C10" s="710"/>
      <c r="D10" s="711"/>
      <c r="E10" s="727"/>
      <c r="F10" s="691"/>
      <c r="G10" s="727"/>
      <c r="H10" s="691"/>
      <c r="I10" s="727"/>
      <c r="J10" s="691"/>
      <c r="K10" s="727"/>
      <c r="L10" s="691"/>
      <c r="M10" s="727"/>
      <c r="N10" s="691"/>
      <c r="O10" s="727"/>
      <c r="P10" s="691"/>
      <c r="Q10" s="727"/>
      <c r="R10" s="691"/>
      <c r="S10" s="690"/>
      <c r="T10" s="692"/>
    </row>
    <row r="11" spans="1:20" s="7" customFormat="1" ht="15.6" customHeight="1" x14ac:dyDescent="0.15">
      <c r="A11" s="781"/>
      <c r="B11" s="699"/>
      <c r="C11" s="712"/>
      <c r="D11" s="713"/>
      <c r="E11" s="717" t="s">
        <v>57</v>
      </c>
      <c r="F11" s="718"/>
      <c r="G11" s="718"/>
      <c r="H11" s="719"/>
      <c r="I11" s="720"/>
      <c r="J11" s="721"/>
      <c r="K11" s="721"/>
      <c r="L11" s="721"/>
      <c r="M11" s="721"/>
      <c r="N11" s="721"/>
      <c r="O11" s="721"/>
      <c r="P11" s="721"/>
      <c r="Q11" s="721"/>
      <c r="R11" s="721"/>
      <c r="S11" s="721"/>
      <c r="T11" s="722"/>
    </row>
    <row r="12" spans="1:20" s="7" customFormat="1" ht="15.95" customHeight="1" x14ac:dyDescent="0.15">
      <c r="A12" s="781"/>
      <c r="B12" s="723" t="s">
        <v>137</v>
      </c>
      <c r="C12" s="724"/>
      <c r="D12" s="724"/>
      <c r="E12" s="775"/>
      <c r="F12" s="775"/>
      <c r="G12" s="775"/>
      <c r="H12" s="776"/>
      <c r="I12" s="679"/>
      <c r="J12" s="680"/>
      <c r="K12" s="16" t="s">
        <v>138</v>
      </c>
      <c r="L12" s="680"/>
      <c r="M12" s="680"/>
      <c r="N12" s="19" t="s">
        <v>41</v>
      </c>
      <c r="O12" s="680"/>
      <c r="P12" s="680"/>
      <c r="Q12" s="16" t="s">
        <v>138</v>
      </c>
      <c r="R12" s="681"/>
      <c r="S12" s="681"/>
      <c r="T12" s="682"/>
    </row>
    <row r="13" spans="1:20" s="7" customFormat="1" ht="15.95" customHeight="1" x14ac:dyDescent="0.15">
      <c r="A13" s="781"/>
      <c r="B13" s="17"/>
      <c r="C13" s="14"/>
      <c r="D13" s="14"/>
      <c r="E13" s="695" t="s">
        <v>93</v>
      </c>
      <c r="F13" s="696"/>
      <c r="G13" s="693" t="s">
        <v>58</v>
      </c>
      <c r="H13" s="694"/>
      <c r="I13" s="679"/>
      <c r="J13" s="680"/>
      <c r="K13" s="16" t="s">
        <v>138</v>
      </c>
      <c r="L13" s="680"/>
      <c r="M13" s="680"/>
      <c r="N13" s="19" t="s">
        <v>41</v>
      </c>
      <c r="O13" s="680"/>
      <c r="P13" s="680"/>
      <c r="Q13" s="16" t="s">
        <v>138</v>
      </c>
      <c r="R13" s="681"/>
      <c r="S13" s="681"/>
      <c r="T13" s="682"/>
    </row>
    <row r="14" spans="1:20" s="7" customFormat="1" ht="15.95" customHeight="1" x14ac:dyDescent="0.15">
      <c r="A14" s="781"/>
      <c r="B14" s="17"/>
      <c r="C14" s="14"/>
      <c r="D14" s="14"/>
      <c r="E14" s="697"/>
      <c r="F14" s="698"/>
      <c r="G14" s="693" t="s">
        <v>55</v>
      </c>
      <c r="H14" s="694"/>
      <c r="I14" s="679"/>
      <c r="J14" s="680"/>
      <c r="K14" s="16" t="s">
        <v>138</v>
      </c>
      <c r="L14" s="680"/>
      <c r="M14" s="680"/>
      <c r="N14" s="19" t="s">
        <v>41</v>
      </c>
      <c r="O14" s="680"/>
      <c r="P14" s="680"/>
      <c r="Q14" s="16" t="s">
        <v>138</v>
      </c>
      <c r="R14" s="681"/>
      <c r="S14" s="681"/>
      <c r="T14" s="682"/>
    </row>
    <row r="15" spans="1:20" s="7" customFormat="1" ht="15.95" customHeight="1" x14ac:dyDescent="0.15">
      <c r="A15" s="781"/>
      <c r="B15" s="30"/>
      <c r="C15" s="13"/>
      <c r="D15" s="13"/>
      <c r="E15" s="699"/>
      <c r="F15" s="700"/>
      <c r="G15" s="693" t="s">
        <v>59</v>
      </c>
      <c r="H15" s="694"/>
      <c r="I15" s="679"/>
      <c r="J15" s="680"/>
      <c r="K15" s="16" t="s">
        <v>138</v>
      </c>
      <c r="L15" s="680"/>
      <c r="M15" s="680"/>
      <c r="N15" s="19" t="s">
        <v>41</v>
      </c>
      <c r="O15" s="680"/>
      <c r="P15" s="680"/>
      <c r="Q15" s="16" t="s">
        <v>138</v>
      </c>
      <c r="R15" s="681"/>
      <c r="S15" s="681"/>
      <c r="T15" s="682"/>
    </row>
    <row r="16" spans="1:20" s="7" customFormat="1" ht="16.350000000000001" customHeight="1" x14ac:dyDescent="0.15">
      <c r="A16" s="781"/>
      <c r="B16" s="676" t="s">
        <v>60</v>
      </c>
      <c r="C16" s="677"/>
      <c r="D16" s="677"/>
      <c r="E16" s="677"/>
      <c r="F16" s="677"/>
      <c r="G16" s="677"/>
      <c r="H16" s="678"/>
      <c r="I16" s="679"/>
      <c r="J16" s="680"/>
      <c r="K16" s="10" t="s">
        <v>138</v>
      </c>
      <c r="L16" s="680"/>
      <c r="M16" s="680"/>
      <c r="N16" s="31" t="s">
        <v>41</v>
      </c>
      <c r="O16" s="680"/>
      <c r="P16" s="680"/>
      <c r="Q16" s="10" t="s">
        <v>138</v>
      </c>
      <c r="R16" s="681"/>
      <c r="S16" s="681"/>
      <c r="T16" s="682"/>
    </row>
    <row r="17" spans="1:20" s="7" customFormat="1" ht="16.350000000000001" customHeight="1" thickBot="1" x14ac:dyDescent="0.2">
      <c r="A17" s="782"/>
      <c r="B17" s="735" t="s">
        <v>61</v>
      </c>
      <c r="C17" s="689"/>
      <c r="D17" s="689"/>
      <c r="E17" s="689"/>
      <c r="F17" s="689"/>
      <c r="G17" s="689"/>
      <c r="H17" s="736"/>
      <c r="I17" s="686"/>
      <c r="J17" s="687"/>
      <c r="K17" s="687"/>
      <c r="L17" s="688" t="s">
        <v>62</v>
      </c>
      <c r="M17" s="688"/>
      <c r="N17" s="20"/>
      <c r="O17" s="689"/>
      <c r="P17" s="689"/>
      <c r="Q17" s="21"/>
      <c r="R17" s="688"/>
      <c r="S17" s="688"/>
      <c r="T17" s="32"/>
    </row>
    <row r="18" spans="1:20" s="7" customFormat="1" ht="15" customHeight="1" x14ac:dyDescent="0.15">
      <c r="A18" s="780" t="s">
        <v>66</v>
      </c>
      <c r="B18" s="704" t="s">
        <v>80</v>
      </c>
      <c r="C18" s="705"/>
      <c r="D18" s="705"/>
      <c r="E18" s="705"/>
      <c r="F18" s="705"/>
      <c r="G18" s="705"/>
      <c r="H18" s="705"/>
      <c r="I18" s="705"/>
      <c r="J18" s="705"/>
      <c r="K18" s="705"/>
      <c r="L18" s="705"/>
      <c r="M18" s="705"/>
      <c r="N18" s="705"/>
      <c r="O18" s="705"/>
      <c r="P18" s="705"/>
      <c r="Q18" s="705"/>
      <c r="R18" s="705"/>
      <c r="S18" s="705"/>
      <c r="T18" s="706"/>
    </row>
    <row r="19" spans="1:20" s="7" customFormat="1" ht="15" customHeight="1" x14ac:dyDescent="0.15">
      <c r="A19" s="781"/>
      <c r="B19" s="707" t="s">
        <v>75</v>
      </c>
      <c r="C19" s="708"/>
      <c r="D19" s="709"/>
      <c r="E19" s="743" t="s">
        <v>52</v>
      </c>
      <c r="F19" s="708"/>
      <c r="G19" s="708"/>
      <c r="H19" s="783"/>
      <c r="I19" s="707" t="s">
        <v>76</v>
      </c>
      <c r="J19" s="708"/>
      <c r="K19" s="708"/>
      <c r="L19" s="709"/>
      <c r="M19" s="745" t="s">
        <v>77</v>
      </c>
      <c r="N19" s="763"/>
      <c r="O19" s="763"/>
      <c r="P19" s="746"/>
      <c r="Q19" s="745" t="s">
        <v>78</v>
      </c>
      <c r="R19" s="763"/>
      <c r="S19" s="763"/>
      <c r="T19" s="779"/>
    </row>
    <row r="20" spans="1:20" s="7" customFormat="1" ht="15" customHeight="1" x14ac:dyDescent="0.15">
      <c r="A20" s="781"/>
      <c r="B20" s="697"/>
      <c r="C20" s="710"/>
      <c r="D20" s="711"/>
      <c r="E20" s="745" t="s">
        <v>46</v>
      </c>
      <c r="F20" s="746"/>
      <c r="G20" s="745" t="s">
        <v>47</v>
      </c>
      <c r="H20" s="746"/>
      <c r="I20" s="745" t="s">
        <v>46</v>
      </c>
      <c r="J20" s="746"/>
      <c r="K20" s="745" t="s">
        <v>47</v>
      </c>
      <c r="L20" s="746"/>
      <c r="M20" s="745" t="s">
        <v>46</v>
      </c>
      <c r="N20" s="746"/>
      <c r="O20" s="745" t="s">
        <v>47</v>
      </c>
      <c r="P20" s="746"/>
      <c r="Q20" s="763" t="s">
        <v>46</v>
      </c>
      <c r="R20" s="746"/>
      <c r="S20" s="745" t="s">
        <v>47</v>
      </c>
      <c r="T20" s="779"/>
    </row>
    <row r="21" spans="1:20" s="7" customFormat="1" ht="15" customHeight="1" x14ac:dyDescent="0.15">
      <c r="A21" s="781"/>
      <c r="B21" s="28"/>
      <c r="C21" s="745" t="s">
        <v>133</v>
      </c>
      <c r="D21" s="746"/>
      <c r="E21" s="745"/>
      <c r="F21" s="746"/>
      <c r="G21" s="745"/>
      <c r="H21" s="746"/>
      <c r="I21" s="745"/>
      <c r="J21" s="746"/>
      <c r="K21" s="745"/>
      <c r="L21" s="746"/>
      <c r="M21" s="745"/>
      <c r="N21" s="746"/>
      <c r="O21" s="745"/>
      <c r="P21" s="746"/>
      <c r="Q21" s="763"/>
      <c r="R21" s="746"/>
      <c r="S21" s="745"/>
      <c r="T21" s="779"/>
    </row>
    <row r="22" spans="1:20" s="7" customFormat="1" ht="15" customHeight="1" x14ac:dyDescent="0.15">
      <c r="A22" s="781"/>
      <c r="B22" s="29"/>
      <c r="C22" s="745" t="s">
        <v>42</v>
      </c>
      <c r="D22" s="746"/>
      <c r="E22" s="745"/>
      <c r="F22" s="746"/>
      <c r="G22" s="745"/>
      <c r="H22" s="746"/>
      <c r="I22" s="745"/>
      <c r="J22" s="746"/>
      <c r="K22" s="745"/>
      <c r="L22" s="746"/>
      <c r="M22" s="745"/>
      <c r="N22" s="746"/>
      <c r="O22" s="745"/>
      <c r="P22" s="746"/>
      <c r="Q22" s="763"/>
      <c r="R22" s="746"/>
      <c r="S22" s="745"/>
      <c r="T22" s="779"/>
    </row>
    <row r="23" spans="1:20" s="7" customFormat="1" ht="15" customHeight="1" x14ac:dyDescent="0.15">
      <c r="A23" s="781"/>
      <c r="B23" s="784" t="s">
        <v>79</v>
      </c>
      <c r="C23" s="777"/>
      <c r="D23" s="777"/>
      <c r="E23" s="777"/>
      <c r="F23" s="777"/>
      <c r="G23" s="777"/>
      <c r="H23" s="777"/>
      <c r="I23" s="777"/>
      <c r="J23" s="777"/>
      <c r="K23" s="777"/>
      <c r="L23" s="777"/>
      <c r="M23" s="777"/>
      <c r="N23" s="777"/>
      <c r="O23" s="777"/>
      <c r="P23" s="777"/>
      <c r="Q23" s="777"/>
      <c r="R23" s="777"/>
      <c r="S23" s="777"/>
      <c r="T23" s="778"/>
    </row>
    <row r="24" spans="1:20" s="7" customFormat="1" ht="16.350000000000001" customHeight="1" x14ac:dyDescent="0.15">
      <c r="A24" s="781"/>
      <c r="B24" s="707" t="s">
        <v>134</v>
      </c>
      <c r="C24" s="708"/>
      <c r="D24" s="709"/>
      <c r="E24" s="714" t="s">
        <v>53</v>
      </c>
      <c r="F24" s="715"/>
      <c r="G24" s="716" t="s">
        <v>54</v>
      </c>
      <c r="H24" s="715"/>
      <c r="I24" s="716" t="s">
        <v>135</v>
      </c>
      <c r="J24" s="715"/>
      <c r="K24" s="716" t="s">
        <v>136</v>
      </c>
      <c r="L24" s="715"/>
      <c r="M24" s="716" t="s">
        <v>89</v>
      </c>
      <c r="N24" s="715"/>
      <c r="O24" s="716" t="s">
        <v>90</v>
      </c>
      <c r="P24" s="715"/>
      <c r="Q24" s="716" t="s">
        <v>91</v>
      </c>
      <c r="R24" s="715"/>
      <c r="S24" s="716" t="s">
        <v>56</v>
      </c>
      <c r="T24" s="726"/>
    </row>
    <row r="25" spans="1:20" s="7" customFormat="1" ht="15.6" customHeight="1" x14ac:dyDescent="0.15">
      <c r="A25" s="781"/>
      <c r="B25" s="697"/>
      <c r="C25" s="710"/>
      <c r="D25" s="711"/>
      <c r="E25" s="727"/>
      <c r="F25" s="691"/>
      <c r="G25" s="727"/>
      <c r="H25" s="691"/>
      <c r="I25" s="727"/>
      <c r="J25" s="691"/>
      <c r="K25" s="727"/>
      <c r="L25" s="691"/>
      <c r="M25" s="727"/>
      <c r="N25" s="691"/>
      <c r="O25" s="727"/>
      <c r="P25" s="691"/>
      <c r="Q25" s="727"/>
      <c r="R25" s="691"/>
      <c r="S25" s="690"/>
      <c r="T25" s="692"/>
    </row>
    <row r="26" spans="1:20" s="7" customFormat="1" ht="15.6" customHeight="1" x14ac:dyDescent="0.15">
      <c r="A26" s="781"/>
      <c r="B26" s="699"/>
      <c r="C26" s="712"/>
      <c r="D26" s="713"/>
      <c r="E26" s="717" t="s">
        <v>57</v>
      </c>
      <c r="F26" s="718"/>
      <c r="G26" s="718"/>
      <c r="H26" s="719"/>
      <c r="I26" s="720"/>
      <c r="J26" s="721"/>
      <c r="K26" s="721"/>
      <c r="L26" s="721"/>
      <c r="M26" s="721"/>
      <c r="N26" s="721"/>
      <c r="O26" s="721"/>
      <c r="P26" s="721"/>
      <c r="Q26" s="721"/>
      <c r="R26" s="721"/>
      <c r="S26" s="721"/>
      <c r="T26" s="722"/>
    </row>
    <row r="27" spans="1:20" s="7" customFormat="1" ht="15.95" customHeight="1" x14ac:dyDescent="0.15">
      <c r="A27" s="781"/>
      <c r="B27" s="723" t="s">
        <v>137</v>
      </c>
      <c r="C27" s="724"/>
      <c r="D27" s="724"/>
      <c r="E27" s="775"/>
      <c r="F27" s="775"/>
      <c r="G27" s="775"/>
      <c r="H27" s="776"/>
      <c r="I27" s="679"/>
      <c r="J27" s="680"/>
      <c r="K27" s="16" t="s">
        <v>138</v>
      </c>
      <c r="L27" s="680"/>
      <c r="M27" s="680"/>
      <c r="N27" s="19" t="s">
        <v>41</v>
      </c>
      <c r="O27" s="680"/>
      <c r="P27" s="680"/>
      <c r="Q27" s="16" t="s">
        <v>138</v>
      </c>
      <c r="R27" s="681"/>
      <c r="S27" s="681"/>
      <c r="T27" s="682"/>
    </row>
    <row r="28" spans="1:20" s="7" customFormat="1" ht="15.95" customHeight="1" x14ac:dyDescent="0.15">
      <c r="A28" s="781"/>
      <c r="B28" s="17"/>
      <c r="C28" s="14"/>
      <c r="D28" s="14"/>
      <c r="E28" s="695" t="s">
        <v>93</v>
      </c>
      <c r="F28" s="696"/>
      <c r="G28" s="693" t="s">
        <v>58</v>
      </c>
      <c r="H28" s="694"/>
      <c r="I28" s="679"/>
      <c r="J28" s="680"/>
      <c r="K28" s="16" t="s">
        <v>138</v>
      </c>
      <c r="L28" s="680"/>
      <c r="M28" s="680"/>
      <c r="N28" s="19" t="s">
        <v>41</v>
      </c>
      <c r="O28" s="680"/>
      <c r="P28" s="680"/>
      <c r="Q28" s="16" t="s">
        <v>138</v>
      </c>
      <c r="R28" s="681"/>
      <c r="S28" s="681"/>
      <c r="T28" s="682"/>
    </row>
    <row r="29" spans="1:20" s="7" customFormat="1" ht="15.95" customHeight="1" x14ac:dyDescent="0.15">
      <c r="A29" s="781"/>
      <c r="B29" s="17"/>
      <c r="C29" s="14"/>
      <c r="D29" s="14"/>
      <c r="E29" s="697"/>
      <c r="F29" s="698"/>
      <c r="G29" s="693" t="s">
        <v>55</v>
      </c>
      <c r="H29" s="694"/>
      <c r="I29" s="679"/>
      <c r="J29" s="680"/>
      <c r="K29" s="16" t="s">
        <v>138</v>
      </c>
      <c r="L29" s="680"/>
      <c r="M29" s="680"/>
      <c r="N29" s="19" t="s">
        <v>41</v>
      </c>
      <c r="O29" s="680"/>
      <c r="P29" s="680"/>
      <c r="Q29" s="16" t="s">
        <v>138</v>
      </c>
      <c r="R29" s="681"/>
      <c r="S29" s="681"/>
      <c r="T29" s="682"/>
    </row>
    <row r="30" spans="1:20" s="7" customFormat="1" ht="15.95" customHeight="1" x14ac:dyDescent="0.15">
      <c r="A30" s="781"/>
      <c r="B30" s="30"/>
      <c r="C30" s="13"/>
      <c r="D30" s="13"/>
      <c r="E30" s="699"/>
      <c r="F30" s="700"/>
      <c r="G30" s="693" t="s">
        <v>59</v>
      </c>
      <c r="H30" s="694"/>
      <c r="I30" s="679"/>
      <c r="J30" s="680"/>
      <c r="K30" s="16" t="s">
        <v>138</v>
      </c>
      <c r="L30" s="680"/>
      <c r="M30" s="680"/>
      <c r="N30" s="19" t="s">
        <v>41</v>
      </c>
      <c r="O30" s="680"/>
      <c r="P30" s="680"/>
      <c r="Q30" s="16" t="s">
        <v>138</v>
      </c>
      <c r="R30" s="681"/>
      <c r="S30" s="681"/>
      <c r="T30" s="682"/>
    </row>
    <row r="31" spans="1:20" s="7" customFormat="1" ht="16.350000000000001" customHeight="1" x14ac:dyDescent="0.15">
      <c r="A31" s="781"/>
      <c r="B31" s="676" t="s">
        <v>60</v>
      </c>
      <c r="C31" s="677"/>
      <c r="D31" s="677"/>
      <c r="E31" s="677"/>
      <c r="F31" s="677"/>
      <c r="G31" s="677"/>
      <c r="H31" s="678"/>
      <c r="I31" s="679"/>
      <c r="J31" s="680"/>
      <c r="K31" s="10" t="s">
        <v>138</v>
      </c>
      <c r="L31" s="680"/>
      <c r="M31" s="680"/>
      <c r="N31" s="31" t="s">
        <v>41</v>
      </c>
      <c r="O31" s="680"/>
      <c r="P31" s="680"/>
      <c r="Q31" s="10" t="s">
        <v>138</v>
      </c>
      <c r="R31" s="681"/>
      <c r="S31" s="681"/>
      <c r="T31" s="682"/>
    </row>
    <row r="32" spans="1:20" s="7" customFormat="1" ht="16.350000000000001" customHeight="1" thickBot="1" x14ac:dyDescent="0.2">
      <c r="A32" s="781"/>
      <c r="B32" s="735" t="s">
        <v>61</v>
      </c>
      <c r="C32" s="689"/>
      <c r="D32" s="689"/>
      <c r="E32" s="689"/>
      <c r="F32" s="689"/>
      <c r="G32" s="689"/>
      <c r="H32" s="736"/>
      <c r="I32" s="686"/>
      <c r="J32" s="687"/>
      <c r="K32" s="687"/>
      <c r="L32" s="688" t="s">
        <v>62</v>
      </c>
      <c r="M32" s="688"/>
      <c r="N32" s="20"/>
      <c r="O32" s="689"/>
      <c r="P32" s="689"/>
      <c r="Q32" s="21"/>
      <c r="R32" s="688"/>
      <c r="S32" s="688"/>
      <c r="T32" s="32"/>
    </row>
    <row r="33" spans="1:20" s="7" customFormat="1" ht="15" customHeight="1" x14ac:dyDescent="0.15">
      <c r="A33" s="780" t="s">
        <v>144</v>
      </c>
      <c r="B33" s="705" t="s">
        <v>80</v>
      </c>
      <c r="C33" s="705"/>
      <c r="D33" s="705"/>
      <c r="E33" s="705"/>
      <c r="F33" s="705"/>
      <c r="G33" s="705"/>
      <c r="H33" s="705"/>
      <c r="I33" s="705"/>
      <c r="J33" s="705"/>
      <c r="K33" s="705"/>
      <c r="L33" s="705"/>
      <c r="M33" s="705"/>
      <c r="N33" s="705"/>
      <c r="O33" s="705"/>
      <c r="P33" s="705"/>
      <c r="Q33" s="705"/>
      <c r="R33" s="705"/>
      <c r="S33" s="705"/>
      <c r="T33" s="706"/>
    </row>
    <row r="34" spans="1:20" s="7" customFormat="1" ht="15" customHeight="1" x14ac:dyDescent="0.15">
      <c r="A34" s="781"/>
      <c r="B34" s="707" t="s">
        <v>75</v>
      </c>
      <c r="C34" s="708"/>
      <c r="D34" s="709"/>
      <c r="E34" s="743" t="s">
        <v>52</v>
      </c>
      <c r="F34" s="708"/>
      <c r="G34" s="708"/>
      <c r="H34" s="783"/>
      <c r="I34" s="707" t="s">
        <v>76</v>
      </c>
      <c r="J34" s="708"/>
      <c r="K34" s="708"/>
      <c r="L34" s="709"/>
      <c r="M34" s="745" t="s">
        <v>77</v>
      </c>
      <c r="N34" s="763"/>
      <c r="O34" s="763"/>
      <c r="P34" s="746"/>
      <c r="Q34" s="745" t="s">
        <v>78</v>
      </c>
      <c r="R34" s="763"/>
      <c r="S34" s="763"/>
      <c r="T34" s="779"/>
    </row>
    <row r="35" spans="1:20" s="7" customFormat="1" ht="15" customHeight="1" x14ac:dyDescent="0.15">
      <c r="A35" s="781"/>
      <c r="B35" s="697"/>
      <c r="C35" s="710"/>
      <c r="D35" s="711"/>
      <c r="E35" s="745" t="s">
        <v>46</v>
      </c>
      <c r="F35" s="746"/>
      <c r="G35" s="745" t="s">
        <v>47</v>
      </c>
      <c r="H35" s="746"/>
      <c r="I35" s="745" t="s">
        <v>46</v>
      </c>
      <c r="J35" s="746"/>
      <c r="K35" s="745" t="s">
        <v>47</v>
      </c>
      <c r="L35" s="746"/>
      <c r="M35" s="745" t="s">
        <v>46</v>
      </c>
      <c r="N35" s="746"/>
      <c r="O35" s="745" t="s">
        <v>47</v>
      </c>
      <c r="P35" s="746"/>
      <c r="Q35" s="763" t="s">
        <v>46</v>
      </c>
      <c r="R35" s="746"/>
      <c r="S35" s="745" t="s">
        <v>47</v>
      </c>
      <c r="T35" s="779"/>
    </row>
    <row r="36" spans="1:20" s="7" customFormat="1" ht="15" customHeight="1" x14ac:dyDescent="0.15">
      <c r="A36" s="781"/>
      <c r="B36" s="28"/>
      <c r="C36" s="745" t="s">
        <v>133</v>
      </c>
      <c r="D36" s="746"/>
      <c r="E36" s="745"/>
      <c r="F36" s="746"/>
      <c r="G36" s="745"/>
      <c r="H36" s="746"/>
      <c r="I36" s="745"/>
      <c r="J36" s="746"/>
      <c r="K36" s="745"/>
      <c r="L36" s="746"/>
      <c r="M36" s="745"/>
      <c r="N36" s="746"/>
      <c r="O36" s="745"/>
      <c r="P36" s="746"/>
      <c r="Q36" s="763"/>
      <c r="R36" s="746"/>
      <c r="S36" s="745"/>
      <c r="T36" s="779"/>
    </row>
    <row r="37" spans="1:20" s="7" customFormat="1" ht="15" customHeight="1" x14ac:dyDescent="0.15">
      <c r="A37" s="781"/>
      <c r="B37" s="29"/>
      <c r="C37" s="745" t="s">
        <v>42</v>
      </c>
      <c r="D37" s="746"/>
      <c r="E37" s="745"/>
      <c r="F37" s="746"/>
      <c r="G37" s="745"/>
      <c r="H37" s="746"/>
      <c r="I37" s="745"/>
      <c r="J37" s="746"/>
      <c r="K37" s="745"/>
      <c r="L37" s="746"/>
      <c r="M37" s="745"/>
      <c r="N37" s="746"/>
      <c r="O37" s="745"/>
      <c r="P37" s="746"/>
      <c r="Q37" s="763"/>
      <c r="R37" s="746"/>
      <c r="S37" s="745"/>
      <c r="T37" s="779"/>
    </row>
    <row r="38" spans="1:20" s="7" customFormat="1" ht="15" customHeight="1" x14ac:dyDescent="0.15">
      <c r="A38" s="781"/>
      <c r="B38" s="777" t="s">
        <v>79</v>
      </c>
      <c r="C38" s="777"/>
      <c r="D38" s="777"/>
      <c r="E38" s="777"/>
      <c r="F38" s="777"/>
      <c r="G38" s="777"/>
      <c r="H38" s="777"/>
      <c r="I38" s="777"/>
      <c r="J38" s="777"/>
      <c r="K38" s="777"/>
      <c r="L38" s="777"/>
      <c r="M38" s="777"/>
      <c r="N38" s="777"/>
      <c r="O38" s="777"/>
      <c r="P38" s="777"/>
      <c r="Q38" s="777"/>
      <c r="R38" s="777"/>
      <c r="S38" s="777"/>
      <c r="T38" s="778"/>
    </row>
    <row r="39" spans="1:20" s="7" customFormat="1" ht="16.350000000000001" customHeight="1" x14ac:dyDescent="0.15">
      <c r="A39" s="781"/>
      <c r="B39" s="707" t="s">
        <v>134</v>
      </c>
      <c r="C39" s="708"/>
      <c r="D39" s="709"/>
      <c r="E39" s="714" t="s">
        <v>53</v>
      </c>
      <c r="F39" s="715"/>
      <c r="G39" s="716" t="s">
        <v>54</v>
      </c>
      <c r="H39" s="715"/>
      <c r="I39" s="716" t="s">
        <v>135</v>
      </c>
      <c r="J39" s="715"/>
      <c r="K39" s="716" t="s">
        <v>136</v>
      </c>
      <c r="L39" s="715"/>
      <c r="M39" s="716" t="s">
        <v>89</v>
      </c>
      <c r="N39" s="715"/>
      <c r="O39" s="716" t="s">
        <v>90</v>
      </c>
      <c r="P39" s="715"/>
      <c r="Q39" s="716" t="s">
        <v>91</v>
      </c>
      <c r="R39" s="715"/>
      <c r="S39" s="716" t="s">
        <v>56</v>
      </c>
      <c r="T39" s="726"/>
    </row>
    <row r="40" spans="1:20" s="7" customFormat="1" ht="15.6" customHeight="1" x14ac:dyDescent="0.15">
      <c r="A40" s="781"/>
      <c r="B40" s="697"/>
      <c r="C40" s="710"/>
      <c r="D40" s="711"/>
      <c r="E40" s="727"/>
      <c r="F40" s="691"/>
      <c r="G40" s="727"/>
      <c r="H40" s="691"/>
      <c r="I40" s="727"/>
      <c r="J40" s="691"/>
      <c r="K40" s="727"/>
      <c r="L40" s="691"/>
      <c r="M40" s="727"/>
      <c r="N40" s="691"/>
      <c r="O40" s="727"/>
      <c r="P40" s="691"/>
      <c r="Q40" s="727"/>
      <c r="R40" s="691"/>
      <c r="S40" s="690"/>
      <c r="T40" s="692"/>
    </row>
    <row r="41" spans="1:20" s="7" customFormat="1" ht="15.6" customHeight="1" x14ac:dyDescent="0.15">
      <c r="A41" s="781"/>
      <c r="B41" s="699"/>
      <c r="C41" s="712"/>
      <c r="D41" s="713"/>
      <c r="E41" s="717" t="s">
        <v>57</v>
      </c>
      <c r="F41" s="718"/>
      <c r="G41" s="718"/>
      <c r="H41" s="719"/>
      <c r="I41" s="720"/>
      <c r="J41" s="721"/>
      <c r="K41" s="721"/>
      <c r="L41" s="721"/>
      <c r="M41" s="721"/>
      <c r="N41" s="721"/>
      <c r="O41" s="721"/>
      <c r="P41" s="721"/>
      <c r="Q41" s="721"/>
      <c r="R41" s="721"/>
      <c r="S41" s="721"/>
      <c r="T41" s="722"/>
    </row>
    <row r="42" spans="1:20" s="7" customFormat="1" ht="15.95" customHeight="1" x14ac:dyDescent="0.15">
      <c r="A42" s="781"/>
      <c r="B42" s="723" t="s">
        <v>137</v>
      </c>
      <c r="C42" s="724"/>
      <c r="D42" s="724"/>
      <c r="E42" s="775"/>
      <c r="F42" s="775"/>
      <c r="G42" s="775"/>
      <c r="H42" s="776"/>
      <c r="I42" s="679"/>
      <c r="J42" s="680"/>
      <c r="K42" s="16" t="s">
        <v>138</v>
      </c>
      <c r="L42" s="680"/>
      <c r="M42" s="680"/>
      <c r="N42" s="19" t="s">
        <v>41</v>
      </c>
      <c r="O42" s="680"/>
      <c r="P42" s="680"/>
      <c r="Q42" s="16" t="s">
        <v>138</v>
      </c>
      <c r="R42" s="681"/>
      <c r="S42" s="681"/>
      <c r="T42" s="682"/>
    </row>
    <row r="43" spans="1:20" s="7" customFormat="1" ht="15.95" customHeight="1" x14ac:dyDescent="0.15">
      <c r="A43" s="781"/>
      <c r="B43" s="17"/>
      <c r="C43" s="14"/>
      <c r="D43" s="14"/>
      <c r="E43" s="695" t="s">
        <v>93</v>
      </c>
      <c r="F43" s="696"/>
      <c r="G43" s="693" t="s">
        <v>58</v>
      </c>
      <c r="H43" s="694"/>
      <c r="I43" s="679"/>
      <c r="J43" s="680"/>
      <c r="K43" s="16" t="s">
        <v>138</v>
      </c>
      <c r="L43" s="680"/>
      <c r="M43" s="680"/>
      <c r="N43" s="19" t="s">
        <v>41</v>
      </c>
      <c r="O43" s="680"/>
      <c r="P43" s="680"/>
      <c r="Q43" s="16" t="s">
        <v>138</v>
      </c>
      <c r="R43" s="681"/>
      <c r="S43" s="681"/>
      <c r="T43" s="682"/>
    </row>
    <row r="44" spans="1:20" s="7" customFormat="1" ht="15.95" customHeight="1" x14ac:dyDescent="0.15">
      <c r="A44" s="781"/>
      <c r="B44" s="17"/>
      <c r="C44" s="14"/>
      <c r="D44" s="14"/>
      <c r="E44" s="697"/>
      <c r="F44" s="698"/>
      <c r="G44" s="693" t="s">
        <v>55</v>
      </c>
      <c r="H44" s="694"/>
      <c r="I44" s="679"/>
      <c r="J44" s="680"/>
      <c r="K44" s="16" t="s">
        <v>138</v>
      </c>
      <c r="L44" s="680"/>
      <c r="M44" s="680"/>
      <c r="N44" s="19" t="s">
        <v>41</v>
      </c>
      <c r="O44" s="680"/>
      <c r="P44" s="680"/>
      <c r="Q44" s="16" t="s">
        <v>138</v>
      </c>
      <c r="R44" s="681"/>
      <c r="S44" s="681"/>
      <c r="T44" s="682"/>
    </row>
    <row r="45" spans="1:20" s="7" customFormat="1" ht="15.95" customHeight="1" x14ac:dyDescent="0.15">
      <c r="A45" s="781"/>
      <c r="B45" s="30"/>
      <c r="C45" s="13"/>
      <c r="D45" s="13"/>
      <c r="E45" s="699"/>
      <c r="F45" s="700"/>
      <c r="G45" s="693" t="s">
        <v>59</v>
      </c>
      <c r="H45" s="694"/>
      <c r="I45" s="679"/>
      <c r="J45" s="680"/>
      <c r="K45" s="16" t="s">
        <v>138</v>
      </c>
      <c r="L45" s="680"/>
      <c r="M45" s="680"/>
      <c r="N45" s="19" t="s">
        <v>41</v>
      </c>
      <c r="O45" s="680"/>
      <c r="P45" s="680"/>
      <c r="Q45" s="16" t="s">
        <v>138</v>
      </c>
      <c r="R45" s="681"/>
      <c r="S45" s="681"/>
      <c r="T45" s="682"/>
    </row>
    <row r="46" spans="1:20" s="7" customFormat="1" ht="16.350000000000001" customHeight="1" x14ac:dyDescent="0.15">
      <c r="A46" s="781"/>
      <c r="B46" s="676" t="s">
        <v>60</v>
      </c>
      <c r="C46" s="677"/>
      <c r="D46" s="677"/>
      <c r="E46" s="677"/>
      <c r="F46" s="677"/>
      <c r="G46" s="677"/>
      <c r="H46" s="678"/>
      <c r="I46" s="679"/>
      <c r="J46" s="680"/>
      <c r="K46" s="10" t="s">
        <v>138</v>
      </c>
      <c r="L46" s="680"/>
      <c r="M46" s="680"/>
      <c r="N46" s="31" t="s">
        <v>41</v>
      </c>
      <c r="O46" s="680"/>
      <c r="P46" s="680"/>
      <c r="Q46" s="10" t="s">
        <v>138</v>
      </c>
      <c r="R46" s="681"/>
      <c r="S46" s="681"/>
      <c r="T46" s="682"/>
    </row>
    <row r="47" spans="1:20" s="7" customFormat="1" ht="16.350000000000001" customHeight="1" thickBot="1" x14ac:dyDescent="0.2">
      <c r="A47" s="782"/>
      <c r="B47" s="735" t="s">
        <v>61</v>
      </c>
      <c r="C47" s="689"/>
      <c r="D47" s="689"/>
      <c r="E47" s="689"/>
      <c r="F47" s="689"/>
      <c r="G47" s="689"/>
      <c r="H47" s="736"/>
      <c r="I47" s="686"/>
      <c r="J47" s="687"/>
      <c r="K47" s="687"/>
      <c r="L47" s="688" t="s">
        <v>62</v>
      </c>
      <c r="M47" s="688"/>
      <c r="N47" s="20"/>
      <c r="O47" s="689"/>
      <c r="P47" s="689"/>
      <c r="Q47" s="21"/>
      <c r="R47" s="688"/>
      <c r="S47" s="688"/>
      <c r="T47" s="32"/>
    </row>
    <row r="48" spans="1:20" s="7" customFormat="1" ht="25.5" customHeight="1" x14ac:dyDescent="0.15">
      <c r="A48" s="33"/>
      <c r="B48" s="33"/>
      <c r="C48" s="33"/>
      <c r="D48" s="33"/>
      <c r="E48" s="11"/>
      <c r="F48" s="11"/>
      <c r="G48" s="11"/>
      <c r="H48" s="11"/>
      <c r="I48" s="11"/>
      <c r="J48" s="11"/>
      <c r="K48" s="11"/>
      <c r="L48" s="11"/>
      <c r="M48" s="11"/>
      <c r="N48" s="11"/>
      <c r="O48" s="11"/>
      <c r="P48" s="11"/>
      <c r="Q48" s="11"/>
      <c r="R48" s="11"/>
      <c r="S48" s="8"/>
      <c r="T48" s="8"/>
    </row>
    <row r="49" spans="1:20" s="7" customFormat="1" ht="29.1" customHeight="1" x14ac:dyDescent="0.15">
      <c r="A49" s="752" t="s">
        <v>140</v>
      </c>
      <c r="B49" s="752"/>
      <c r="C49" s="752"/>
      <c r="D49" s="752"/>
      <c r="E49" s="752"/>
      <c r="F49" s="752"/>
      <c r="G49" s="752"/>
      <c r="H49" s="752"/>
      <c r="I49" s="752"/>
      <c r="J49" s="752"/>
      <c r="K49" s="752"/>
      <c r="L49" s="752"/>
      <c r="M49" s="752"/>
      <c r="N49" s="752"/>
      <c r="O49" s="752"/>
      <c r="P49" s="752"/>
      <c r="Q49" s="752"/>
      <c r="R49" s="752"/>
      <c r="S49" s="8"/>
      <c r="T49" s="8"/>
    </row>
    <row r="50" spans="1:20" s="7" customFormat="1" ht="15" customHeight="1" thickBot="1" x14ac:dyDescent="0.2">
      <c r="A50" s="753" t="s">
        <v>67</v>
      </c>
      <c r="B50" s="753"/>
      <c r="C50" s="753"/>
      <c r="D50" s="753"/>
      <c r="E50" s="753"/>
      <c r="F50" s="753"/>
      <c r="G50" s="753"/>
      <c r="H50" s="753"/>
      <c r="I50" s="753"/>
      <c r="J50" s="753"/>
      <c r="K50" s="753"/>
      <c r="L50" s="753"/>
      <c r="M50" s="753"/>
      <c r="N50" s="753"/>
      <c r="O50" s="753"/>
      <c r="P50" s="753"/>
      <c r="Q50" s="753"/>
      <c r="R50" s="753"/>
      <c r="S50" s="8"/>
      <c r="T50" s="8"/>
    </row>
    <row r="51" spans="1:20" s="7" customFormat="1" ht="15" customHeight="1" x14ac:dyDescent="0.15">
      <c r="A51" s="754" t="s">
        <v>68</v>
      </c>
      <c r="B51" s="757" t="s">
        <v>69</v>
      </c>
      <c r="C51" s="758"/>
      <c r="D51" s="759"/>
      <c r="E51" s="760"/>
      <c r="F51" s="761"/>
      <c r="G51" s="761"/>
      <c r="H51" s="761"/>
      <c r="I51" s="761"/>
      <c r="J51" s="761"/>
      <c r="K51" s="761"/>
      <c r="L51" s="761"/>
      <c r="M51" s="761"/>
      <c r="N51" s="761"/>
      <c r="O51" s="761"/>
      <c r="P51" s="761"/>
      <c r="Q51" s="761"/>
      <c r="R51" s="761"/>
      <c r="S51" s="761"/>
      <c r="T51" s="762"/>
    </row>
    <row r="52" spans="1:20" s="7" customFormat="1" ht="25.7" customHeight="1" x14ac:dyDescent="0.15">
      <c r="A52" s="755"/>
      <c r="B52" s="745" t="s">
        <v>70</v>
      </c>
      <c r="C52" s="763"/>
      <c r="D52" s="746"/>
      <c r="E52" s="764"/>
      <c r="F52" s="765"/>
      <c r="G52" s="765"/>
      <c r="H52" s="765"/>
      <c r="I52" s="765"/>
      <c r="J52" s="765"/>
      <c r="K52" s="765"/>
      <c r="L52" s="765"/>
      <c r="M52" s="765"/>
      <c r="N52" s="765"/>
      <c r="O52" s="765"/>
      <c r="P52" s="765"/>
      <c r="Q52" s="765"/>
      <c r="R52" s="765"/>
      <c r="S52" s="765"/>
      <c r="T52" s="766"/>
    </row>
    <row r="53" spans="1:20" s="7" customFormat="1" ht="15" customHeight="1" x14ac:dyDescent="0.15">
      <c r="A53" s="755"/>
      <c r="B53" s="743" t="s">
        <v>4</v>
      </c>
      <c r="C53" s="708"/>
      <c r="D53" s="709"/>
      <c r="E53" s="743" t="s">
        <v>9</v>
      </c>
      <c r="F53" s="708"/>
      <c r="G53" s="15"/>
      <c r="H53" s="12" t="s">
        <v>83</v>
      </c>
      <c r="I53" s="15"/>
      <c r="J53" s="12" t="s">
        <v>125</v>
      </c>
      <c r="K53" s="708"/>
      <c r="L53" s="708"/>
      <c r="M53" s="708"/>
      <c r="N53" s="708"/>
      <c r="O53" s="708"/>
      <c r="P53" s="708"/>
      <c r="Q53" s="708"/>
      <c r="R53" s="708"/>
      <c r="S53" s="708"/>
      <c r="T53" s="771"/>
    </row>
    <row r="54" spans="1:20" s="7" customFormat="1" ht="15" customHeight="1" x14ac:dyDescent="0.15">
      <c r="A54" s="755"/>
      <c r="B54" s="767"/>
      <c r="C54" s="710"/>
      <c r="D54" s="711"/>
      <c r="E54" s="737"/>
      <c r="F54" s="738"/>
      <c r="G54" s="738"/>
      <c r="H54" s="4" t="s">
        <v>124</v>
      </c>
      <c r="I54" s="738"/>
      <c r="J54" s="738"/>
      <c r="K54" s="738"/>
      <c r="L54" s="738"/>
      <c r="M54" s="738"/>
      <c r="N54" s="4" t="s">
        <v>86</v>
      </c>
      <c r="O54" s="738"/>
      <c r="P54" s="738"/>
      <c r="Q54" s="738"/>
      <c r="R54" s="738"/>
      <c r="S54" s="738"/>
      <c r="T54" s="739"/>
    </row>
    <row r="55" spans="1:20" s="7" customFormat="1" ht="15" customHeight="1" x14ac:dyDescent="0.15">
      <c r="A55" s="755"/>
      <c r="B55" s="767"/>
      <c r="C55" s="710"/>
      <c r="D55" s="711"/>
      <c r="E55" s="737"/>
      <c r="F55" s="738"/>
      <c r="G55" s="738"/>
      <c r="H55" s="4" t="s">
        <v>87</v>
      </c>
      <c r="I55" s="738"/>
      <c r="J55" s="738"/>
      <c r="K55" s="738"/>
      <c r="L55" s="738"/>
      <c r="M55" s="738"/>
      <c r="N55" s="4" t="s">
        <v>88</v>
      </c>
      <c r="O55" s="738"/>
      <c r="P55" s="738"/>
      <c r="Q55" s="738"/>
      <c r="R55" s="738"/>
      <c r="S55" s="738"/>
      <c r="T55" s="739"/>
    </row>
    <row r="56" spans="1:20" s="7" customFormat="1" ht="18.95" customHeight="1" x14ac:dyDescent="0.15">
      <c r="A56" s="755"/>
      <c r="B56" s="768"/>
      <c r="C56" s="769"/>
      <c r="D56" s="770"/>
      <c r="E56" s="740"/>
      <c r="F56" s="741"/>
      <c r="G56" s="741"/>
      <c r="H56" s="741"/>
      <c r="I56" s="741"/>
      <c r="J56" s="741"/>
      <c r="K56" s="741"/>
      <c r="L56" s="741"/>
      <c r="M56" s="741"/>
      <c r="N56" s="741"/>
      <c r="O56" s="741"/>
      <c r="P56" s="741"/>
      <c r="Q56" s="741"/>
      <c r="R56" s="741"/>
      <c r="S56" s="741"/>
      <c r="T56" s="742"/>
    </row>
    <row r="57" spans="1:20" s="7" customFormat="1" ht="15" customHeight="1" x14ac:dyDescent="0.15">
      <c r="A57" s="755"/>
      <c r="B57" s="743" t="s">
        <v>71</v>
      </c>
      <c r="C57" s="708"/>
      <c r="D57" s="709"/>
      <c r="E57" s="745" t="s">
        <v>21</v>
      </c>
      <c r="F57" s="746"/>
      <c r="G57" s="747"/>
      <c r="H57" s="748"/>
      <c r="I57" s="748"/>
      <c r="J57" s="748"/>
      <c r="K57" s="748"/>
      <c r="L57" s="24" t="s">
        <v>22</v>
      </c>
      <c r="M57" s="680"/>
      <c r="N57" s="749"/>
      <c r="O57" s="693" t="s">
        <v>81</v>
      </c>
      <c r="P57" s="694"/>
      <c r="Q57" s="750"/>
      <c r="R57" s="748"/>
      <c r="S57" s="748"/>
      <c r="T57" s="751"/>
    </row>
    <row r="58" spans="1:20" s="7" customFormat="1" ht="15" customHeight="1" x14ac:dyDescent="0.15">
      <c r="A58" s="756"/>
      <c r="B58" s="744"/>
      <c r="C58" s="712"/>
      <c r="D58" s="713"/>
      <c r="E58" s="745" t="s">
        <v>24</v>
      </c>
      <c r="F58" s="746"/>
      <c r="G58" s="772"/>
      <c r="H58" s="773"/>
      <c r="I58" s="773"/>
      <c r="J58" s="773"/>
      <c r="K58" s="773"/>
      <c r="L58" s="773"/>
      <c r="M58" s="773"/>
      <c r="N58" s="773"/>
      <c r="O58" s="773"/>
      <c r="P58" s="773"/>
      <c r="Q58" s="773"/>
      <c r="R58" s="773"/>
      <c r="S58" s="773"/>
      <c r="T58" s="774"/>
    </row>
    <row r="59" spans="1:20" s="7" customFormat="1" ht="15" customHeight="1" x14ac:dyDescent="0.15">
      <c r="A59" s="728" t="s">
        <v>79</v>
      </c>
      <c r="B59" s="729"/>
      <c r="C59" s="729"/>
      <c r="D59" s="729"/>
      <c r="E59" s="729"/>
      <c r="F59" s="729"/>
      <c r="G59" s="729"/>
      <c r="H59" s="729"/>
      <c r="I59" s="729"/>
      <c r="J59" s="729"/>
      <c r="K59" s="729"/>
      <c r="L59" s="729"/>
      <c r="M59" s="729"/>
      <c r="N59" s="729"/>
      <c r="O59" s="729"/>
      <c r="P59" s="729"/>
      <c r="Q59" s="729"/>
      <c r="R59" s="729"/>
      <c r="S59" s="729"/>
      <c r="T59" s="730"/>
    </row>
    <row r="60" spans="1:20" s="25" customFormat="1" ht="15" customHeight="1" thickBot="1" x14ac:dyDescent="0.2">
      <c r="A60" s="731" t="s">
        <v>132</v>
      </c>
      <c r="B60" s="732"/>
      <c r="C60" s="732"/>
      <c r="D60" s="732"/>
      <c r="E60" s="732"/>
      <c r="F60" s="732"/>
      <c r="G60" s="732"/>
      <c r="H60" s="733"/>
      <c r="I60" s="734"/>
      <c r="J60" s="732"/>
      <c r="K60" s="26" t="s">
        <v>48</v>
      </c>
      <c r="L60" s="735" t="s">
        <v>49</v>
      </c>
      <c r="M60" s="689"/>
      <c r="N60" s="689"/>
      <c r="O60" s="689"/>
      <c r="P60" s="689"/>
      <c r="Q60" s="736"/>
      <c r="R60" s="735"/>
      <c r="S60" s="689"/>
      <c r="T60" s="27" t="s">
        <v>50</v>
      </c>
    </row>
    <row r="61" spans="1:20" s="7" customFormat="1" ht="15" customHeight="1" x14ac:dyDescent="0.15">
      <c r="A61" s="701" t="s">
        <v>145</v>
      </c>
      <c r="B61" s="704" t="s">
        <v>79</v>
      </c>
      <c r="C61" s="705"/>
      <c r="D61" s="705"/>
      <c r="E61" s="705"/>
      <c r="F61" s="705"/>
      <c r="G61" s="705"/>
      <c r="H61" s="705"/>
      <c r="I61" s="705"/>
      <c r="J61" s="705"/>
      <c r="K61" s="705"/>
      <c r="L61" s="705"/>
      <c r="M61" s="705"/>
      <c r="N61" s="705"/>
      <c r="O61" s="705"/>
      <c r="P61" s="705"/>
      <c r="Q61" s="705"/>
      <c r="R61" s="705"/>
      <c r="S61" s="705"/>
      <c r="T61" s="706"/>
    </row>
    <row r="62" spans="1:20" s="7" customFormat="1" ht="16.350000000000001" customHeight="1" x14ac:dyDescent="0.15">
      <c r="A62" s="702"/>
      <c r="B62" s="707" t="s">
        <v>134</v>
      </c>
      <c r="C62" s="708"/>
      <c r="D62" s="709"/>
      <c r="E62" s="714" t="s">
        <v>53</v>
      </c>
      <c r="F62" s="715"/>
      <c r="G62" s="716" t="s">
        <v>54</v>
      </c>
      <c r="H62" s="715"/>
      <c r="I62" s="716" t="s">
        <v>135</v>
      </c>
      <c r="J62" s="715"/>
      <c r="K62" s="716" t="s">
        <v>136</v>
      </c>
      <c r="L62" s="715"/>
      <c r="M62" s="716" t="s">
        <v>89</v>
      </c>
      <c r="N62" s="715"/>
      <c r="O62" s="716" t="s">
        <v>90</v>
      </c>
      <c r="P62" s="715"/>
      <c r="Q62" s="716" t="s">
        <v>91</v>
      </c>
      <c r="R62" s="715"/>
      <c r="S62" s="716" t="s">
        <v>56</v>
      </c>
      <c r="T62" s="726"/>
    </row>
    <row r="63" spans="1:20" s="7" customFormat="1" ht="15.6" customHeight="1" x14ac:dyDescent="0.15">
      <c r="A63" s="702"/>
      <c r="B63" s="697"/>
      <c r="C63" s="710"/>
      <c r="D63" s="711"/>
      <c r="E63" s="727"/>
      <c r="F63" s="691"/>
      <c r="G63" s="690"/>
      <c r="H63" s="691"/>
      <c r="I63" s="690"/>
      <c r="J63" s="691"/>
      <c r="K63" s="690"/>
      <c r="L63" s="691"/>
      <c r="M63" s="690"/>
      <c r="N63" s="691"/>
      <c r="O63" s="690"/>
      <c r="P63" s="691"/>
      <c r="Q63" s="690"/>
      <c r="R63" s="691"/>
      <c r="S63" s="690"/>
      <c r="T63" s="692"/>
    </row>
    <row r="64" spans="1:20" s="7" customFormat="1" ht="15.6" customHeight="1" x14ac:dyDescent="0.15">
      <c r="A64" s="702"/>
      <c r="B64" s="699"/>
      <c r="C64" s="712"/>
      <c r="D64" s="713"/>
      <c r="E64" s="717" t="s">
        <v>57</v>
      </c>
      <c r="F64" s="718"/>
      <c r="G64" s="718"/>
      <c r="H64" s="719"/>
      <c r="I64" s="720"/>
      <c r="J64" s="721"/>
      <c r="K64" s="721"/>
      <c r="L64" s="721"/>
      <c r="M64" s="721"/>
      <c r="N64" s="721"/>
      <c r="O64" s="721"/>
      <c r="P64" s="721"/>
      <c r="Q64" s="721"/>
      <c r="R64" s="721"/>
      <c r="S64" s="721"/>
      <c r="T64" s="722"/>
    </row>
    <row r="65" spans="1:20" s="7" customFormat="1" ht="15.95" customHeight="1" x14ac:dyDescent="0.15">
      <c r="A65" s="702"/>
      <c r="B65" s="723" t="s">
        <v>137</v>
      </c>
      <c r="C65" s="724"/>
      <c r="D65" s="724"/>
      <c r="E65" s="724"/>
      <c r="F65" s="724"/>
      <c r="G65" s="724"/>
      <c r="H65" s="725"/>
      <c r="I65" s="679"/>
      <c r="J65" s="680"/>
      <c r="K65" s="16" t="s">
        <v>138</v>
      </c>
      <c r="L65" s="680"/>
      <c r="M65" s="680"/>
      <c r="N65" s="19" t="s">
        <v>41</v>
      </c>
      <c r="O65" s="680"/>
      <c r="P65" s="680"/>
      <c r="Q65" s="16" t="s">
        <v>138</v>
      </c>
      <c r="R65" s="681"/>
      <c r="S65" s="681"/>
      <c r="T65" s="682"/>
    </row>
    <row r="66" spans="1:20" s="7" customFormat="1" ht="15.95" customHeight="1" x14ac:dyDescent="0.15">
      <c r="A66" s="702"/>
      <c r="B66" s="17"/>
      <c r="C66" s="14"/>
      <c r="D66" s="14"/>
      <c r="E66" s="695" t="s">
        <v>93</v>
      </c>
      <c r="F66" s="696"/>
      <c r="G66" s="693" t="s">
        <v>58</v>
      </c>
      <c r="H66" s="694"/>
      <c r="I66" s="679"/>
      <c r="J66" s="680"/>
      <c r="K66" s="16" t="s">
        <v>138</v>
      </c>
      <c r="L66" s="680"/>
      <c r="M66" s="680"/>
      <c r="N66" s="19" t="s">
        <v>41</v>
      </c>
      <c r="O66" s="680"/>
      <c r="P66" s="680"/>
      <c r="Q66" s="16" t="s">
        <v>138</v>
      </c>
      <c r="R66" s="681"/>
      <c r="S66" s="681"/>
      <c r="T66" s="682"/>
    </row>
    <row r="67" spans="1:20" s="7" customFormat="1" ht="15.95" customHeight="1" x14ac:dyDescent="0.15">
      <c r="A67" s="702"/>
      <c r="B67" s="17"/>
      <c r="C67" s="14"/>
      <c r="D67" s="14"/>
      <c r="E67" s="697"/>
      <c r="F67" s="698"/>
      <c r="G67" s="693" t="s">
        <v>55</v>
      </c>
      <c r="H67" s="694"/>
      <c r="I67" s="679"/>
      <c r="J67" s="680"/>
      <c r="K67" s="16" t="s">
        <v>138</v>
      </c>
      <c r="L67" s="680"/>
      <c r="M67" s="680"/>
      <c r="N67" s="19" t="s">
        <v>41</v>
      </c>
      <c r="O67" s="680"/>
      <c r="P67" s="680"/>
      <c r="Q67" s="16" t="s">
        <v>138</v>
      </c>
      <c r="R67" s="681"/>
      <c r="S67" s="681"/>
      <c r="T67" s="682"/>
    </row>
    <row r="68" spans="1:20" s="7" customFormat="1" ht="15.95" customHeight="1" x14ac:dyDescent="0.15">
      <c r="A68" s="702"/>
      <c r="B68" s="30"/>
      <c r="C68" s="13"/>
      <c r="D68" s="13"/>
      <c r="E68" s="699"/>
      <c r="F68" s="700"/>
      <c r="G68" s="693" t="s">
        <v>59</v>
      </c>
      <c r="H68" s="694"/>
      <c r="I68" s="679"/>
      <c r="J68" s="680"/>
      <c r="K68" s="16" t="s">
        <v>138</v>
      </c>
      <c r="L68" s="680"/>
      <c r="M68" s="680"/>
      <c r="N68" s="19" t="s">
        <v>41</v>
      </c>
      <c r="O68" s="680"/>
      <c r="P68" s="680"/>
      <c r="Q68" s="16" t="s">
        <v>138</v>
      </c>
      <c r="R68" s="681"/>
      <c r="S68" s="681"/>
      <c r="T68" s="682"/>
    </row>
    <row r="69" spans="1:20" s="7" customFormat="1" ht="16.350000000000001" customHeight="1" x14ac:dyDescent="0.15">
      <c r="A69" s="702"/>
      <c r="B69" s="676" t="s">
        <v>60</v>
      </c>
      <c r="C69" s="677"/>
      <c r="D69" s="677"/>
      <c r="E69" s="677"/>
      <c r="F69" s="677"/>
      <c r="G69" s="677"/>
      <c r="H69" s="678"/>
      <c r="I69" s="679"/>
      <c r="J69" s="680"/>
      <c r="K69" s="10" t="s">
        <v>138</v>
      </c>
      <c r="L69" s="680"/>
      <c r="M69" s="680"/>
      <c r="N69" s="31" t="s">
        <v>41</v>
      </c>
      <c r="O69" s="680"/>
      <c r="P69" s="680"/>
      <c r="Q69" s="10" t="s">
        <v>138</v>
      </c>
      <c r="R69" s="681"/>
      <c r="S69" s="681"/>
      <c r="T69" s="682"/>
    </row>
    <row r="70" spans="1:20" s="7" customFormat="1" ht="16.350000000000001" customHeight="1" thickBot="1" x14ac:dyDescent="0.2">
      <c r="A70" s="703"/>
      <c r="B70" s="683" t="s">
        <v>61</v>
      </c>
      <c r="C70" s="684"/>
      <c r="D70" s="684"/>
      <c r="E70" s="684"/>
      <c r="F70" s="684"/>
      <c r="G70" s="684"/>
      <c r="H70" s="685"/>
      <c r="I70" s="686"/>
      <c r="J70" s="687"/>
      <c r="K70" s="687"/>
      <c r="L70" s="688" t="s">
        <v>62</v>
      </c>
      <c r="M70" s="688"/>
      <c r="N70" s="20"/>
      <c r="O70" s="689"/>
      <c r="P70" s="689"/>
      <c r="Q70" s="21"/>
      <c r="R70" s="688"/>
      <c r="S70" s="688"/>
      <c r="T70" s="32"/>
    </row>
    <row r="71" spans="1:20" s="7" customFormat="1" ht="15" customHeight="1" x14ac:dyDescent="0.15">
      <c r="A71" s="701" t="s">
        <v>146</v>
      </c>
      <c r="B71" s="704" t="s">
        <v>79</v>
      </c>
      <c r="C71" s="705"/>
      <c r="D71" s="705"/>
      <c r="E71" s="705"/>
      <c r="F71" s="705"/>
      <c r="G71" s="705"/>
      <c r="H71" s="705"/>
      <c r="I71" s="705"/>
      <c r="J71" s="705"/>
      <c r="K71" s="705"/>
      <c r="L71" s="705"/>
      <c r="M71" s="705"/>
      <c r="N71" s="705"/>
      <c r="O71" s="705"/>
      <c r="P71" s="705"/>
      <c r="Q71" s="705"/>
      <c r="R71" s="705"/>
      <c r="S71" s="705"/>
      <c r="T71" s="706"/>
    </row>
    <row r="72" spans="1:20" s="7" customFormat="1" ht="16.350000000000001" customHeight="1" x14ac:dyDescent="0.15">
      <c r="A72" s="702"/>
      <c r="B72" s="707" t="s">
        <v>134</v>
      </c>
      <c r="C72" s="708"/>
      <c r="D72" s="709"/>
      <c r="E72" s="714" t="s">
        <v>53</v>
      </c>
      <c r="F72" s="715"/>
      <c r="G72" s="716" t="s">
        <v>54</v>
      </c>
      <c r="H72" s="715"/>
      <c r="I72" s="716" t="s">
        <v>135</v>
      </c>
      <c r="J72" s="715"/>
      <c r="K72" s="716" t="s">
        <v>136</v>
      </c>
      <c r="L72" s="715"/>
      <c r="M72" s="716" t="s">
        <v>89</v>
      </c>
      <c r="N72" s="715"/>
      <c r="O72" s="716" t="s">
        <v>90</v>
      </c>
      <c r="P72" s="715"/>
      <c r="Q72" s="716" t="s">
        <v>91</v>
      </c>
      <c r="R72" s="715"/>
      <c r="S72" s="716" t="s">
        <v>56</v>
      </c>
      <c r="T72" s="726"/>
    </row>
    <row r="73" spans="1:20" s="7" customFormat="1" ht="15.6" customHeight="1" x14ac:dyDescent="0.15">
      <c r="A73" s="702"/>
      <c r="B73" s="697"/>
      <c r="C73" s="710"/>
      <c r="D73" s="711"/>
      <c r="E73" s="727"/>
      <c r="F73" s="691"/>
      <c r="G73" s="690"/>
      <c r="H73" s="691"/>
      <c r="I73" s="690"/>
      <c r="J73" s="691"/>
      <c r="K73" s="690"/>
      <c r="L73" s="691"/>
      <c r="M73" s="690"/>
      <c r="N73" s="691"/>
      <c r="O73" s="690"/>
      <c r="P73" s="691"/>
      <c r="Q73" s="690"/>
      <c r="R73" s="691"/>
      <c r="S73" s="690"/>
      <c r="T73" s="692"/>
    </row>
    <row r="74" spans="1:20" s="7" customFormat="1" ht="15.6" customHeight="1" x14ac:dyDescent="0.15">
      <c r="A74" s="702"/>
      <c r="B74" s="699"/>
      <c r="C74" s="712"/>
      <c r="D74" s="713"/>
      <c r="E74" s="717" t="s">
        <v>57</v>
      </c>
      <c r="F74" s="718"/>
      <c r="G74" s="718"/>
      <c r="H74" s="719"/>
      <c r="I74" s="720"/>
      <c r="J74" s="721"/>
      <c r="K74" s="721"/>
      <c r="L74" s="721"/>
      <c r="M74" s="721"/>
      <c r="N74" s="721"/>
      <c r="O74" s="721"/>
      <c r="P74" s="721"/>
      <c r="Q74" s="721"/>
      <c r="R74" s="721"/>
      <c r="S74" s="721"/>
      <c r="T74" s="722"/>
    </row>
    <row r="75" spans="1:20" s="7" customFormat="1" ht="15.95" customHeight="1" x14ac:dyDescent="0.15">
      <c r="A75" s="702"/>
      <c r="B75" s="723" t="s">
        <v>137</v>
      </c>
      <c r="C75" s="724"/>
      <c r="D75" s="724"/>
      <c r="E75" s="724"/>
      <c r="F75" s="724"/>
      <c r="G75" s="724"/>
      <c r="H75" s="725"/>
      <c r="I75" s="679"/>
      <c r="J75" s="680"/>
      <c r="K75" s="16" t="s">
        <v>138</v>
      </c>
      <c r="L75" s="680"/>
      <c r="M75" s="680"/>
      <c r="N75" s="19" t="s">
        <v>41</v>
      </c>
      <c r="O75" s="680"/>
      <c r="P75" s="680"/>
      <c r="Q75" s="16" t="s">
        <v>138</v>
      </c>
      <c r="R75" s="681"/>
      <c r="S75" s="681"/>
      <c r="T75" s="682"/>
    </row>
    <row r="76" spans="1:20" s="7" customFormat="1" ht="15.95" customHeight="1" x14ac:dyDescent="0.15">
      <c r="A76" s="702"/>
      <c r="B76" s="17"/>
      <c r="C76" s="14"/>
      <c r="D76" s="14"/>
      <c r="E76" s="695" t="s">
        <v>93</v>
      </c>
      <c r="F76" s="696"/>
      <c r="G76" s="693" t="s">
        <v>58</v>
      </c>
      <c r="H76" s="694"/>
      <c r="I76" s="679"/>
      <c r="J76" s="680"/>
      <c r="K76" s="16" t="s">
        <v>138</v>
      </c>
      <c r="L76" s="680"/>
      <c r="M76" s="680"/>
      <c r="N76" s="19" t="s">
        <v>41</v>
      </c>
      <c r="O76" s="680"/>
      <c r="P76" s="680"/>
      <c r="Q76" s="16" t="s">
        <v>138</v>
      </c>
      <c r="R76" s="681"/>
      <c r="S76" s="681"/>
      <c r="T76" s="682"/>
    </row>
    <row r="77" spans="1:20" s="7" customFormat="1" ht="15.95" customHeight="1" x14ac:dyDescent="0.15">
      <c r="A77" s="702"/>
      <c r="B77" s="17"/>
      <c r="C77" s="14"/>
      <c r="D77" s="14"/>
      <c r="E77" s="697"/>
      <c r="F77" s="698"/>
      <c r="G77" s="693" t="s">
        <v>55</v>
      </c>
      <c r="H77" s="694"/>
      <c r="I77" s="679"/>
      <c r="J77" s="680"/>
      <c r="K77" s="16" t="s">
        <v>138</v>
      </c>
      <c r="L77" s="680"/>
      <c r="M77" s="680"/>
      <c r="N77" s="19" t="s">
        <v>41</v>
      </c>
      <c r="O77" s="680"/>
      <c r="P77" s="680"/>
      <c r="Q77" s="16" t="s">
        <v>138</v>
      </c>
      <c r="R77" s="681"/>
      <c r="S77" s="681"/>
      <c r="T77" s="682"/>
    </row>
    <row r="78" spans="1:20" s="7" customFormat="1" ht="15.95" customHeight="1" x14ac:dyDescent="0.15">
      <c r="A78" s="702"/>
      <c r="B78" s="30"/>
      <c r="C78" s="13"/>
      <c r="D78" s="13"/>
      <c r="E78" s="699"/>
      <c r="F78" s="700"/>
      <c r="G78" s="693" t="s">
        <v>59</v>
      </c>
      <c r="H78" s="694"/>
      <c r="I78" s="679"/>
      <c r="J78" s="680"/>
      <c r="K78" s="16" t="s">
        <v>138</v>
      </c>
      <c r="L78" s="680"/>
      <c r="M78" s="680"/>
      <c r="N78" s="19" t="s">
        <v>41</v>
      </c>
      <c r="O78" s="680"/>
      <c r="P78" s="680"/>
      <c r="Q78" s="16" t="s">
        <v>138</v>
      </c>
      <c r="R78" s="681"/>
      <c r="S78" s="681"/>
      <c r="T78" s="682"/>
    </row>
    <row r="79" spans="1:20" s="7" customFormat="1" ht="16.350000000000001" customHeight="1" x14ac:dyDescent="0.15">
      <c r="A79" s="702"/>
      <c r="B79" s="676" t="s">
        <v>60</v>
      </c>
      <c r="C79" s="677"/>
      <c r="D79" s="677"/>
      <c r="E79" s="677"/>
      <c r="F79" s="677"/>
      <c r="G79" s="677"/>
      <c r="H79" s="678"/>
      <c r="I79" s="679"/>
      <c r="J79" s="680"/>
      <c r="K79" s="10" t="s">
        <v>138</v>
      </c>
      <c r="L79" s="680"/>
      <c r="M79" s="680"/>
      <c r="N79" s="31" t="s">
        <v>41</v>
      </c>
      <c r="O79" s="680"/>
      <c r="P79" s="680"/>
      <c r="Q79" s="10" t="s">
        <v>138</v>
      </c>
      <c r="R79" s="681"/>
      <c r="S79" s="681"/>
      <c r="T79" s="682"/>
    </row>
    <row r="80" spans="1:20" s="7" customFormat="1" ht="16.350000000000001" customHeight="1" thickBot="1" x14ac:dyDescent="0.2">
      <c r="A80" s="703"/>
      <c r="B80" s="683" t="s">
        <v>61</v>
      </c>
      <c r="C80" s="684"/>
      <c r="D80" s="684"/>
      <c r="E80" s="684"/>
      <c r="F80" s="684"/>
      <c r="G80" s="684"/>
      <c r="H80" s="685"/>
      <c r="I80" s="686"/>
      <c r="J80" s="687"/>
      <c r="K80" s="687"/>
      <c r="L80" s="688" t="s">
        <v>62</v>
      </c>
      <c r="M80" s="688"/>
      <c r="N80" s="20"/>
      <c r="O80" s="689"/>
      <c r="P80" s="689"/>
      <c r="Q80" s="21"/>
      <c r="R80" s="688"/>
      <c r="S80" s="688"/>
      <c r="T80" s="32"/>
    </row>
    <row r="81" spans="1:20" ht="15.95" customHeight="1" x14ac:dyDescent="0.15">
      <c r="A81" s="701" t="s">
        <v>147</v>
      </c>
      <c r="B81" s="704" t="s">
        <v>79</v>
      </c>
      <c r="C81" s="705"/>
      <c r="D81" s="705"/>
      <c r="E81" s="705"/>
      <c r="F81" s="705"/>
      <c r="G81" s="705"/>
      <c r="H81" s="705"/>
      <c r="I81" s="705"/>
      <c r="J81" s="705"/>
      <c r="K81" s="705"/>
      <c r="L81" s="705"/>
      <c r="M81" s="705"/>
      <c r="N81" s="705"/>
      <c r="O81" s="705"/>
      <c r="P81" s="705"/>
      <c r="Q81" s="705"/>
      <c r="R81" s="705"/>
      <c r="S81" s="705"/>
      <c r="T81" s="706"/>
    </row>
    <row r="82" spans="1:20" ht="15.95" customHeight="1" x14ac:dyDescent="0.15">
      <c r="A82" s="702"/>
      <c r="B82" s="707" t="s">
        <v>134</v>
      </c>
      <c r="C82" s="708"/>
      <c r="D82" s="709"/>
      <c r="E82" s="714" t="s">
        <v>53</v>
      </c>
      <c r="F82" s="715"/>
      <c r="G82" s="716" t="s">
        <v>54</v>
      </c>
      <c r="H82" s="715"/>
      <c r="I82" s="716" t="s">
        <v>135</v>
      </c>
      <c r="J82" s="715"/>
      <c r="K82" s="716" t="s">
        <v>136</v>
      </c>
      <c r="L82" s="715"/>
      <c r="M82" s="716" t="s">
        <v>89</v>
      </c>
      <c r="N82" s="715"/>
      <c r="O82" s="716" t="s">
        <v>90</v>
      </c>
      <c r="P82" s="715"/>
      <c r="Q82" s="716" t="s">
        <v>91</v>
      </c>
      <c r="R82" s="715"/>
      <c r="S82" s="716" t="s">
        <v>56</v>
      </c>
      <c r="T82" s="726"/>
    </row>
    <row r="83" spans="1:20" ht="15.95" customHeight="1" x14ac:dyDescent="0.15">
      <c r="A83" s="702"/>
      <c r="B83" s="697"/>
      <c r="C83" s="710"/>
      <c r="D83" s="711"/>
      <c r="E83" s="727"/>
      <c r="F83" s="691"/>
      <c r="G83" s="690"/>
      <c r="H83" s="691"/>
      <c r="I83" s="690"/>
      <c r="J83" s="691"/>
      <c r="K83" s="690"/>
      <c r="L83" s="691"/>
      <c r="M83" s="690"/>
      <c r="N83" s="691"/>
      <c r="O83" s="690"/>
      <c r="P83" s="691"/>
      <c r="Q83" s="690"/>
      <c r="R83" s="691"/>
      <c r="S83" s="690"/>
      <c r="T83" s="692"/>
    </row>
    <row r="84" spans="1:20" ht="15.95" customHeight="1" x14ac:dyDescent="0.15">
      <c r="A84" s="702"/>
      <c r="B84" s="699"/>
      <c r="C84" s="712"/>
      <c r="D84" s="713"/>
      <c r="E84" s="717" t="s">
        <v>57</v>
      </c>
      <c r="F84" s="718"/>
      <c r="G84" s="718"/>
      <c r="H84" s="719"/>
      <c r="I84" s="720"/>
      <c r="J84" s="721"/>
      <c r="K84" s="721"/>
      <c r="L84" s="721"/>
      <c r="M84" s="721"/>
      <c r="N84" s="721"/>
      <c r="O84" s="721"/>
      <c r="P84" s="721"/>
      <c r="Q84" s="721"/>
      <c r="R84" s="721"/>
      <c r="S84" s="721"/>
      <c r="T84" s="722"/>
    </row>
    <row r="85" spans="1:20" ht="15.95" customHeight="1" x14ac:dyDescent="0.15">
      <c r="A85" s="702"/>
      <c r="B85" s="723" t="s">
        <v>137</v>
      </c>
      <c r="C85" s="724"/>
      <c r="D85" s="724"/>
      <c r="E85" s="724"/>
      <c r="F85" s="724"/>
      <c r="G85" s="724"/>
      <c r="H85" s="725"/>
      <c r="I85" s="679"/>
      <c r="J85" s="680"/>
      <c r="K85" s="16" t="s">
        <v>138</v>
      </c>
      <c r="L85" s="680"/>
      <c r="M85" s="680"/>
      <c r="N85" s="19" t="s">
        <v>41</v>
      </c>
      <c r="O85" s="680"/>
      <c r="P85" s="680"/>
      <c r="Q85" s="16" t="s">
        <v>138</v>
      </c>
      <c r="R85" s="681"/>
      <c r="S85" s="681"/>
      <c r="T85" s="682"/>
    </row>
    <row r="86" spans="1:20" ht="15.95" customHeight="1" x14ac:dyDescent="0.15">
      <c r="A86" s="702"/>
      <c r="B86" s="17"/>
      <c r="C86" s="14"/>
      <c r="D86" s="14"/>
      <c r="E86" s="695" t="s">
        <v>93</v>
      </c>
      <c r="F86" s="696"/>
      <c r="G86" s="693" t="s">
        <v>58</v>
      </c>
      <c r="H86" s="694"/>
      <c r="I86" s="679"/>
      <c r="J86" s="680"/>
      <c r="K86" s="16" t="s">
        <v>138</v>
      </c>
      <c r="L86" s="680"/>
      <c r="M86" s="680"/>
      <c r="N86" s="19" t="s">
        <v>41</v>
      </c>
      <c r="O86" s="680"/>
      <c r="P86" s="680"/>
      <c r="Q86" s="16" t="s">
        <v>138</v>
      </c>
      <c r="R86" s="681"/>
      <c r="S86" s="681"/>
      <c r="T86" s="682"/>
    </row>
    <row r="87" spans="1:20" ht="15.95" customHeight="1" x14ac:dyDescent="0.15">
      <c r="A87" s="702"/>
      <c r="B87" s="17"/>
      <c r="C87" s="14"/>
      <c r="D87" s="14"/>
      <c r="E87" s="697"/>
      <c r="F87" s="698"/>
      <c r="G87" s="693" t="s">
        <v>55</v>
      </c>
      <c r="H87" s="694"/>
      <c r="I87" s="679"/>
      <c r="J87" s="680"/>
      <c r="K87" s="16" t="s">
        <v>138</v>
      </c>
      <c r="L87" s="680"/>
      <c r="M87" s="680"/>
      <c r="N87" s="19" t="s">
        <v>41</v>
      </c>
      <c r="O87" s="680"/>
      <c r="P87" s="680"/>
      <c r="Q87" s="16" t="s">
        <v>138</v>
      </c>
      <c r="R87" s="681"/>
      <c r="S87" s="681"/>
      <c r="T87" s="682"/>
    </row>
    <row r="88" spans="1:20" ht="13.35" customHeight="1" x14ac:dyDescent="0.15">
      <c r="A88" s="702"/>
      <c r="B88" s="30"/>
      <c r="C88" s="13"/>
      <c r="D88" s="13"/>
      <c r="E88" s="699"/>
      <c r="F88" s="700"/>
      <c r="G88" s="693" t="s">
        <v>59</v>
      </c>
      <c r="H88" s="694"/>
      <c r="I88" s="679"/>
      <c r="J88" s="680"/>
      <c r="K88" s="16" t="s">
        <v>138</v>
      </c>
      <c r="L88" s="680"/>
      <c r="M88" s="680"/>
      <c r="N88" s="19" t="s">
        <v>41</v>
      </c>
      <c r="O88" s="680"/>
      <c r="P88" s="680"/>
      <c r="Q88" s="16" t="s">
        <v>138</v>
      </c>
      <c r="R88" s="681"/>
      <c r="S88" s="681"/>
      <c r="T88" s="682"/>
    </row>
    <row r="89" spans="1:20" ht="13.35" customHeight="1" x14ac:dyDescent="0.15">
      <c r="A89" s="702"/>
      <c r="B89" s="676" t="s">
        <v>60</v>
      </c>
      <c r="C89" s="677"/>
      <c r="D89" s="677"/>
      <c r="E89" s="677"/>
      <c r="F89" s="677"/>
      <c r="G89" s="677"/>
      <c r="H89" s="678"/>
      <c r="I89" s="679"/>
      <c r="J89" s="680"/>
      <c r="K89" s="10" t="s">
        <v>138</v>
      </c>
      <c r="L89" s="680"/>
      <c r="M89" s="680"/>
      <c r="N89" s="31" t="s">
        <v>41</v>
      </c>
      <c r="O89" s="680"/>
      <c r="P89" s="680"/>
      <c r="Q89" s="10" t="s">
        <v>138</v>
      </c>
      <c r="R89" s="681"/>
      <c r="S89" s="681"/>
      <c r="T89" s="682"/>
    </row>
    <row r="90" spans="1:20" ht="13.7" customHeight="1" thickBot="1" x14ac:dyDescent="0.2">
      <c r="A90" s="703"/>
      <c r="B90" s="683" t="s">
        <v>61</v>
      </c>
      <c r="C90" s="684"/>
      <c r="D90" s="684"/>
      <c r="E90" s="684"/>
      <c r="F90" s="684"/>
      <c r="G90" s="684"/>
      <c r="H90" s="685"/>
      <c r="I90" s="686"/>
      <c r="J90" s="687"/>
      <c r="K90" s="687"/>
      <c r="L90" s="688" t="s">
        <v>62</v>
      </c>
      <c r="M90" s="688"/>
      <c r="N90" s="20"/>
      <c r="O90" s="689"/>
      <c r="P90" s="689"/>
      <c r="Q90" s="21"/>
      <c r="R90" s="688"/>
      <c r="S90" s="688"/>
      <c r="T90" s="32"/>
    </row>
    <row r="91" spans="1:20" x14ac:dyDescent="0.15">
      <c r="A91" s="6"/>
      <c r="B91" s="6"/>
      <c r="C91" s="6"/>
      <c r="D91" s="6"/>
      <c r="E91" s="6"/>
      <c r="F91" s="6"/>
      <c r="G91" s="6"/>
      <c r="H91" s="6"/>
      <c r="I91" s="6"/>
      <c r="J91" s="6"/>
      <c r="K91" s="6"/>
      <c r="L91" s="6"/>
      <c r="M91" s="6"/>
      <c r="N91" s="6"/>
      <c r="O91" s="6"/>
      <c r="P91" s="6"/>
      <c r="Q91" s="6"/>
      <c r="R91" s="6"/>
      <c r="S91" s="6"/>
      <c r="T91" s="6"/>
    </row>
    <row r="92" spans="1:20" x14ac:dyDescent="0.15">
      <c r="A92" s="6"/>
      <c r="B92" s="6"/>
      <c r="C92" s="6"/>
      <c r="D92" s="6"/>
      <c r="E92" s="6"/>
      <c r="F92" s="6"/>
      <c r="G92" s="6"/>
      <c r="H92" s="6"/>
      <c r="I92" s="6"/>
      <c r="J92" s="6"/>
      <c r="K92" s="6"/>
      <c r="L92" s="6"/>
      <c r="M92" s="6"/>
      <c r="N92" s="6"/>
      <c r="O92" s="6"/>
      <c r="P92" s="6"/>
      <c r="Q92" s="6"/>
      <c r="R92" s="6"/>
      <c r="S92" s="6"/>
      <c r="T92" s="6"/>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topLeftCell="A4" zoomScaleNormal="100" zoomScaleSheetLayoutView="100" workbookViewId="0"/>
  </sheetViews>
  <sheetFormatPr defaultColWidth="6.875" defaultRowHeight="14.25" x14ac:dyDescent="0.15"/>
  <cols>
    <col min="1" max="1" width="4.5" style="112" customWidth="1"/>
    <col min="2" max="2" width="21.875" style="113" customWidth="1"/>
    <col min="3" max="3" width="9.875" style="113" customWidth="1"/>
    <col min="4" max="4" width="3.125" style="112" customWidth="1"/>
    <col min="5" max="5" width="9.625" style="112" customWidth="1"/>
    <col min="6" max="6" width="3.125" style="112" customWidth="1"/>
    <col min="7" max="7" width="9.625" style="112" customWidth="1"/>
    <col min="8" max="8" width="14.125" style="112" customWidth="1"/>
    <col min="9" max="9" width="1.375" style="112" customWidth="1"/>
    <col min="10" max="16384" width="6.875" style="112"/>
  </cols>
  <sheetData>
    <row r="1" spans="1:8" ht="22.5" customHeight="1" x14ac:dyDescent="0.15">
      <c r="A1" s="127" t="s">
        <v>193</v>
      </c>
    </row>
    <row r="2" spans="1:8" ht="22.5" customHeight="1" x14ac:dyDescent="0.15">
      <c r="A2" s="127" t="s">
        <v>192</v>
      </c>
    </row>
    <row r="4" spans="1:8" x14ac:dyDescent="0.15">
      <c r="A4" s="112" t="s">
        <v>191</v>
      </c>
    </row>
    <row r="6" spans="1:8" ht="27.75" customHeight="1" x14ac:dyDescent="0.15">
      <c r="A6" s="117"/>
      <c r="B6" s="122" t="s">
        <v>190</v>
      </c>
      <c r="C6" s="122" t="s">
        <v>189</v>
      </c>
      <c r="D6" s="805" t="s">
        <v>188</v>
      </c>
      <c r="E6" s="806"/>
      <c r="F6" s="805" t="s">
        <v>187</v>
      </c>
      <c r="G6" s="806"/>
      <c r="H6" s="122" t="s">
        <v>37</v>
      </c>
    </row>
    <row r="7" spans="1:8" ht="20.25" customHeight="1" x14ac:dyDescent="0.15">
      <c r="A7" s="787">
        <v>1</v>
      </c>
      <c r="B7" s="789" t="s">
        <v>186</v>
      </c>
      <c r="C7" s="787"/>
      <c r="D7" s="801"/>
      <c r="E7" s="803" t="s">
        <v>176</v>
      </c>
      <c r="F7" s="126"/>
      <c r="G7" s="125" t="s">
        <v>176</v>
      </c>
      <c r="H7" s="786"/>
    </row>
    <row r="8" spans="1:8" ht="20.25" customHeight="1" x14ac:dyDescent="0.15">
      <c r="A8" s="788"/>
      <c r="B8" s="790"/>
      <c r="C8" s="788"/>
      <c r="D8" s="802"/>
      <c r="E8" s="804"/>
      <c r="F8" s="124"/>
      <c r="G8" s="123" t="s">
        <v>179</v>
      </c>
      <c r="H8" s="786"/>
    </row>
    <row r="9" spans="1:8" ht="20.25" customHeight="1" x14ac:dyDescent="0.15">
      <c r="A9" s="787">
        <v>2</v>
      </c>
      <c r="B9" s="789" t="s">
        <v>185</v>
      </c>
      <c r="C9" s="787" t="s">
        <v>184</v>
      </c>
      <c r="D9" s="801"/>
      <c r="E9" s="803" t="s">
        <v>176</v>
      </c>
      <c r="F9" s="126"/>
      <c r="G9" s="125" t="s">
        <v>176</v>
      </c>
      <c r="H9" s="786"/>
    </row>
    <row r="10" spans="1:8" ht="20.25" customHeight="1" x14ac:dyDescent="0.15">
      <c r="A10" s="788"/>
      <c r="B10" s="790"/>
      <c r="C10" s="788"/>
      <c r="D10" s="802"/>
      <c r="E10" s="804"/>
      <c r="F10" s="124"/>
      <c r="G10" s="123" t="s">
        <v>179</v>
      </c>
      <c r="H10" s="786"/>
    </row>
    <row r="11" spans="1:8" ht="20.25" customHeight="1" x14ac:dyDescent="0.15">
      <c r="A11" s="787">
        <v>3</v>
      </c>
      <c r="B11" s="789" t="s">
        <v>44</v>
      </c>
      <c r="C11" s="787" t="s">
        <v>183</v>
      </c>
      <c r="D11" s="801"/>
      <c r="E11" s="803" t="s">
        <v>176</v>
      </c>
      <c r="F11" s="126"/>
      <c r="G11" s="125" t="s">
        <v>176</v>
      </c>
      <c r="H11" s="786"/>
    </row>
    <row r="12" spans="1:8" ht="20.25" customHeight="1" x14ac:dyDescent="0.15">
      <c r="A12" s="788"/>
      <c r="B12" s="790"/>
      <c r="C12" s="788"/>
      <c r="D12" s="802"/>
      <c r="E12" s="804"/>
      <c r="F12" s="124"/>
      <c r="G12" s="123" t="s">
        <v>179</v>
      </c>
      <c r="H12" s="786"/>
    </row>
    <row r="13" spans="1:8" ht="20.25" customHeight="1" x14ac:dyDescent="0.15">
      <c r="A13" s="787">
        <v>4</v>
      </c>
      <c r="B13" s="789" t="s">
        <v>182</v>
      </c>
      <c r="C13" s="787"/>
      <c r="D13" s="801"/>
      <c r="E13" s="803" t="s">
        <v>176</v>
      </c>
      <c r="F13" s="126"/>
      <c r="G13" s="125" t="s">
        <v>176</v>
      </c>
      <c r="H13" s="786"/>
    </row>
    <row r="14" spans="1:8" ht="20.25" customHeight="1" x14ac:dyDescent="0.15">
      <c r="A14" s="788"/>
      <c r="B14" s="790"/>
      <c r="C14" s="788"/>
      <c r="D14" s="802"/>
      <c r="E14" s="804"/>
      <c r="F14" s="124"/>
      <c r="G14" s="123" t="s">
        <v>179</v>
      </c>
      <c r="H14" s="786"/>
    </row>
    <row r="15" spans="1:8" ht="20.25" customHeight="1" x14ac:dyDescent="0.15">
      <c r="A15" s="787">
        <v>5</v>
      </c>
      <c r="B15" s="789" t="s">
        <v>181</v>
      </c>
      <c r="C15" s="787" t="s">
        <v>180</v>
      </c>
      <c r="D15" s="801"/>
      <c r="E15" s="803" t="s">
        <v>176</v>
      </c>
      <c r="F15" s="126"/>
      <c r="G15" s="125" t="s">
        <v>176</v>
      </c>
      <c r="H15" s="786"/>
    </row>
    <row r="16" spans="1:8" ht="20.25" customHeight="1" x14ac:dyDescent="0.15">
      <c r="A16" s="788"/>
      <c r="B16" s="790"/>
      <c r="C16" s="788"/>
      <c r="D16" s="802"/>
      <c r="E16" s="804"/>
      <c r="F16" s="124"/>
      <c r="G16" s="123" t="s">
        <v>179</v>
      </c>
      <c r="H16" s="786"/>
    </row>
    <row r="17" spans="1:8" ht="40.5" customHeight="1" x14ac:dyDescent="0.15">
      <c r="A17" s="122">
        <v>6</v>
      </c>
      <c r="B17" s="121" t="s">
        <v>178</v>
      </c>
      <c r="C17" s="120" t="s">
        <v>177</v>
      </c>
      <c r="D17" s="119"/>
      <c r="E17" s="118" t="s">
        <v>176</v>
      </c>
      <c r="F17" s="119"/>
      <c r="G17" s="118" t="s">
        <v>176</v>
      </c>
      <c r="H17" s="117"/>
    </row>
    <row r="18" spans="1:8" ht="13.5" x14ac:dyDescent="0.15">
      <c r="A18" s="114"/>
      <c r="B18" s="114"/>
      <c r="C18" s="114"/>
      <c r="D18" s="116"/>
      <c r="E18" s="115"/>
      <c r="F18" s="116"/>
      <c r="G18" s="115"/>
      <c r="H18" s="114"/>
    </row>
    <row r="19" spans="1:8" ht="13.5" x14ac:dyDescent="0.15">
      <c r="A19" s="114"/>
      <c r="B19" s="114"/>
      <c r="C19" s="114"/>
      <c r="D19" s="116"/>
      <c r="E19" s="115"/>
      <c r="F19" s="116"/>
      <c r="G19" s="115"/>
      <c r="H19" s="114"/>
    </row>
    <row r="20" spans="1:8" ht="13.5" x14ac:dyDescent="0.15">
      <c r="A20" s="116" t="s">
        <v>175</v>
      </c>
      <c r="B20" s="114" t="s">
        <v>174</v>
      </c>
      <c r="C20" s="114"/>
      <c r="D20" s="116"/>
      <c r="E20" s="115"/>
      <c r="F20" s="116"/>
      <c r="G20" s="115"/>
      <c r="H20" s="114"/>
    </row>
    <row r="21" spans="1:8" ht="6" customHeight="1" x14ac:dyDescent="0.15">
      <c r="A21" s="116"/>
      <c r="B21" s="114"/>
      <c r="C21" s="114"/>
      <c r="D21" s="116"/>
      <c r="E21" s="115"/>
      <c r="F21" s="116"/>
      <c r="G21" s="115"/>
      <c r="H21" s="114"/>
    </row>
    <row r="22" spans="1:8" ht="13.5" x14ac:dyDescent="0.15">
      <c r="A22" s="116" t="s">
        <v>173</v>
      </c>
      <c r="B22" s="795" t="s">
        <v>172</v>
      </c>
      <c r="C22" s="795"/>
      <c r="D22" s="795"/>
      <c r="E22" s="795"/>
      <c r="F22" s="795"/>
      <c r="G22" s="795"/>
      <c r="H22" s="795"/>
    </row>
    <row r="23" spans="1:8" ht="27" customHeight="1" x14ac:dyDescent="0.15">
      <c r="A23" s="116"/>
      <c r="B23" s="795"/>
      <c r="C23" s="795"/>
      <c r="D23" s="795"/>
      <c r="E23" s="795"/>
      <c r="F23" s="795"/>
      <c r="G23" s="795"/>
      <c r="H23" s="795"/>
    </row>
    <row r="24" spans="1:8" ht="13.5" x14ac:dyDescent="0.15">
      <c r="A24" s="116"/>
      <c r="B24" s="114"/>
      <c r="C24" s="114"/>
      <c r="D24" s="116"/>
      <c r="E24" s="115"/>
      <c r="F24" s="116"/>
      <c r="G24" s="115"/>
      <c r="H24" s="114"/>
    </row>
    <row r="25" spans="1:8" x14ac:dyDescent="0.15">
      <c r="C25" s="112"/>
      <c r="D25" s="114" t="s">
        <v>171</v>
      </c>
      <c r="E25" s="114"/>
      <c r="F25" s="114"/>
      <c r="G25" s="114"/>
      <c r="H25" s="114"/>
    </row>
    <row r="26" spans="1:8" ht="28.5" customHeight="1" x14ac:dyDescent="0.15">
      <c r="C26" s="112"/>
      <c r="D26" s="796" t="s">
        <v>170</v>
      </c>
      <c r="E26" s="796"/>
      <c r="F26" s="797"/>
      <c r="G26" s="798"/>
      <c r="H26" s="799"/>
    </row>
    <row r="27" spans="1:8" ht="28.5" customHeight="1" x14ac:dyDescent="0.15">
      <c r="C27" s="112"/>
      <c r="D27" s="796" t="s">
        <v>169</v>
      </c>
      <c r="E27" s="796"/>
      <c r="F27" s="797"/>
      <c r="G27" s="798"/>
      <c r="H27" s="799"/>
    </row>
    <row r="28" spans="1:8" ht="28.5" customHeight="1" x14ac:dyDescent="0.15">
      <c r="C28" s="112"/>
      <c r="D28" s="796" t="s">
        <v>168</v>
      </c>
      <c r="E28" s="796"/>
      <c r="F28" s="800"/>
      <c r="G28" s="793"/>
      <c r="H28" s="794"/>
    </row>
    <row r="29" spans="1:8" ht="28.5" customHeight="1" x14ac:dyDescent="0.15">
      <c r="C29" s="112"/>
      <c r="D29" s="791" t="s">
        <v>167</v>
      </c>
      <c r="E29" s="791"/>
      <c r="F29" s="792"/>
      <c r="G29" s="793"/>
      <c r="H29" s="794"/>
    </row>
  </sheetData>
  <mergeCells count="41">
    <mergeCell ref="F6:G6"/>
    <mergeCell ref="A7:A8"/>
    <mergeCell ref="B7:B8"/>
    <mergeCell ref="C7:C8"/>
    <mergeCell ref="D7:D8"/>
    <mergeCell ref="E7:E8"/>
    <mergeCell ref="D6:E6"/>
    <mergeCell ref="A13:A14"/>
    <mergeCell ref="B13:B14"/>
    <mergeCell ref="C13:C14"/>
    <mergeCell ref="D13:D14"/>
    <mergeCell ref="E13:E14"/>
    <mergeCell ref="H11:H12"/>
    <mergeCell ref="H7:H8"/>
    <mergeCell ref="A9:A10"/>
    <mergeCell ref="B9:B10"/>
    <mergeCell ref="C9:C10"/>
    <mergeCell ref="D9:D10"/>
    <mergeCell ref="E9:E10"/>
    <mergeCell ref="H9:H10"/>
    <mergeCell ref="A11:A12"/>
    <mergeCell ref="B11:B12"/>
    <mergeCell ref="C11:C12"/>
    <mergeCell ref="D11:D12"/>
    <mergeCell ref="E11:E12"/>
    <mergeCell ref="H13:H14"/>
    <mergeCell ref="A15:A16"/>
    <mergeCell ref="B15:B16"/>
    <mergeCell ref="C15:C16"/>
    <mergeCell ref="D29:E29"/>
    <mergeCell ref="F29:H29"/>
    <mergeCell ref="B22:H23"/>
    <mergeCell ref="D26:E26"/>
    <mergeCell ref="F26:H26"/>
    <mergeCell ref="D27:E27"/>
    <mergeCell ref="F27:H27"/>
    <mergeCell ref="D28:E28"/>
    <mergeCell ref="F28:H28"/>
    <mergeCell ref="D15:D16"/>
    <mergeCell ref="E15:E16"/>
    <mergeCell ref="H15:H16"/>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87047"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87048"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87049"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87050"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87051"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87052"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87053"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7054"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87055"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87056"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87057"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heetViews>
  <sheetFormatPr defaultColWidth="4.375" defaultRowHeight="20.25" customHeight="1" x14ac:dyDescent="0.15"/>
  <cols>
    <col min="1" max="1" width="1.625" style="154" customWidth="1"/>
    <col min="2" max="5" width="5.75" style="154" customWidth="1"/>
    <col min="6" max="6" width="16.5" style="154" hidden="1" customWidth="1"/>
    <col min="7" max="58" width="5.625" style="154" customWidth="1"/>
    <col min="59" max="16384" width="4.375" style="154"/>
  </cols>
  <sheetData>
    <row r="1" spans="2:64" s="277" customFormat="1" ht="20.25" customHeight="1" x14ac:dyDescent="0.15">
      <c r="C1" s="306" t="s">
        <v>337</v>
      </c>
      <c r="D1" s="306"/>
      <c r="E1" s="306"/>
      <c r="F1" s="306"/>
      <c r="G1" s="306"/>
      <c r="H1" s="307" t="s">
        <v>336</v>
      </c>
      <c r="J1" s="307"/>
      <c r="L1" s="306"/>
      <c r="M1" s="306"/>
      <c r="N1" s="306"/>
      <c r="O1" s="306"/>
      <c r="P1" s="306"/>
      <c r="Q1" s="306"/>
      <c r="R1" s="306"/>
      <c r="AM1" s="303"/>
      <c r="AN1" s="247"/>
      <c r="AO1" s="247" t="s">
        <v>335</v>
      </c>
      <c r="AP1" s="987" t="s">
        <v>334</v>
      </c>
      <c r="AQ1" s="988"/>
      <c r="AR1" s="988"/>
      <c r="AS1" s="988"/>
      <c r="AT1" s="988"/>
      <c r="AU1" s="988"/>
      <c r="AV1" s="988"/>
      <c r="AW1" s="988"/>
      <c r="AX1" s="988"/>
      <c r="AY1" s="988"/>
      <c r="AZ1" s="988"/>
      <c r="BA1" s="988"/>
      <c r="BB1" s="988"/>
      <c r="BC1" s="988"/>
      <c r="BD1" s="988"/>
      <c r="BE1" s="988"/>
      <c r="BF1" s="247" t="s">
        <v>326</v>
      </c>
    </row>
    <row r="2" spans="2:64" s="277" customFormat="1" ht="20.25" customHeight="1" x14ac:dyDescent="0.15">
      <c r="C2" s="306"/>
      <c r="D2" s="306"/>
      <c r="E2" s="306"/>
      <c r="F2" s="306"/>
      <c r="G2" s="306"/>
      <c r="J2" s="307"/>
      <c r="L2" s="306"/>
      <c r="M2" s="306"/>
      <c r="N2" s="306"/>
      <c r="O2" s="306"/>
      <c r="P2" s="306"/>
      <c r="Q2" s="306"/>
      <c r="R2" s="306"/>
      <c r="Y2" s="305" t="s">
        <v>333</v>
      </c>
      <c r="Z2" s="982">
        <v>6</v>
      </c>
      <c r="AA2" s="982"/>
      <c r="AB2" s="305" t="s">
        <v>332</v>
      </c>
      <c r="AC2" s="983">
        <f>IF(Z2=0,"",YEAR(DATE(2018+Z2,1,1)))</f>
        <v>2024</v>
      </c>
      <c r="AD2" s="983"/>
      <c r="AE2" s="304" t="s">
        <v>331</v>
      </c>
      <c r="AF2" s="304" t="s">
        <v>330</v>
      </c>
      <c r="AG2" s="982">
        <v>4</v>
      </c>
      <c r="AH2" s="982"/>
      <c r="AI2" s="304" t="s">
        <v>329</v>
      </c>
      <c r="AM2" s="303"/>
      <c r="AN2" s="247"/>
      <c r="AO2" s="247" t="s">
        <v>328</v>
      </c>
      <c r="AP2" s="982" t="s">
        <v>327</v>
      </c>
      <c r="AQ2" s="982"/>
      <c r="AR2" s="982"/>
      <c r="AS2" s="982"/>
      <c r="AT2" s="982"/>
      <c r="AU2" s="982"/>
      <c r="AV2" s="982"/>
      <c r="AW2" s="982"/>
      <c r="AX2" s="982"/>
      <c r="AY2" s="982"/>
      <c r="AZ2" s="982"/>
      <c r="BA2" s="982"/>
      <c r="BB2" s="982"/>
      <c r="BC2" s="982"/>
      <c r="BD2" s="982"/>
      <c r="BE2" s="982"/>
      <c r="BF2" s="247" t="s">
        <v>326</v>
      </c>
    </row>
    <row r="3" spans="2:64" s="246" customFormat="1" ht="20.25" customHeight="1" x14ac:dyDescent="0.15">
      <c r="B3" s="254"/>
      <c r="C3" s="254"/>
      <c r="D3" s="254"/>
      <c r="E3" s="254"/>
      <c r="F3" s="254"/>
      <c r="G3" s="299"/>
      <c r="H3" s="254"/>
      <c r="I3" s="254"/>
      <c r="J3" s="299"/>
      <c r="K3" s="254"/>
      <c r="L3" s="298"/>
      <c r="M3" s="298"/>
      <c r="N3" s="298"/>
      <c r="O3" s="298"/>
      <c r="P3" s="298"/>
      <c r="Q3" s="298"/>
      <c r="R3" s="298"/>
      <c r="S3" s="254"/>
      <c r="T3" s="254"/>
      <c r="U3" s="254"/>
      <c r="V3" s="254"/>
      <c r="W3" s="254"/>
      <c r="X3" s="254"/>
      <c r="Y3" s="254"/>
      <c r="Z3" s="302"/>
      <c r="AA3" s="302"/>
      <c r="AB3" s="300"/>
      <c r="AC3" s="301"/>
      <c r="AD3" s="300"/>
      <c r="AE3" s="254"/>
      <c r="AF3" s="254"/>
      <c r="AG3" s="254"/>
      <c r="AH3" s="254"/>
      <c r="AI3" s="254"/>
      <c r="AJ3" s="254"/>
      <c r="AK3" s="254"/>
      <c r="AL3" s="254"/>
      <c r="AM3" s="254"/>
      <c r="AN3" s="254"/>
      <c r="AO3" s="254"/>
      <c r="AP3" s="254"/>
      <c r="AQ3" s="254"/>
      <c r="AR3" s="254"/>
      <c r="AS3" s="254"/>
      <c r="AT3" s="254"/>
      <c r="BA3" s="297" t="s">
        <v>325</v>
      </c>
      <c r="BB3" s="984" t="s">
        <v>324</v>
      </c>
      <c r="BC3" s="985"/>
      <c r="BD3" s="985"/>
      <c r="BE3" s="986"/>
      <c r="BF3" s="247"/>
    </row>
    <row r="4" spans="2:64" s="246" customFormat="1" ht="18.75" x14ac:dyDescent="0.15">
      <c r="B4" s="254"/>
      <c r="C4" s="254"/>
      <c r="D4" s="254"/>
      <c r="E4" s="254"/>
      <c r="F4" s="254"/>
      <c r="G4" s="299"/>
      <c r="H4" s="254"/>
      <c r="I4" s="254"/>
      <c r="J4" s="299"/>
      <c r="K4" s="254"/>
      <c r="L4" s="298"/>
      <c r="M4" s="298"/>
      <c r="N4" s="298"/>
      <c r="O4" s="298"/>
      <c r="P4" s="298"/>
      <c r="Q4" s="298"/>
      <c r="R4" s="298"/>
      <c r="S4" s="254"/>
      <c r="T4" s="254"/>
      <c r="U4" s="254"/>
      <c r="V4" s="254"/>
      <c r="W4" s="254"/>
      <c r="X4" s="254"/>
      <c r="Y4" s="254"/>
      <c r="Z4" s="253"/>
      <c r="AA4" s="253"/>
      <c r="AB4" s="254"/>
      <c r="AC4" s="254"/>
      <c r="AD4" s="254"/>
      <c r="AE4" s="254"/>
      <c r="AF4" s="254"/>
      <c r="AG4" s="272"/>
      <c r="AH4" s="272"/>
      <c r="AI4" s="272"/>
      <c r="AJ4" s="272"/>
      <c r="AK4" s="272"/>
      <c r="AL4" s="272"/>
      <c r="AM4" s="272"/>
      <c r="AN4" s="272"/>
      <c r="AO4" s="272"/>
      <c r="AP4" s="272"/>
      <c r="AQ4" s="272"/>
      <c r="AR4" s="272"/>
      <c r="AS4" s="272"/>
      <c r="AT4" s="272"/>
      <c r="AU4" s="277"/>
      <c r="AV4" s="277"/>
      <c r="AW4" s="277"/>
      <c r="AX4" s="277"/>
      <c r="AY4" s="277"/>
      <c r="AZ4" s="277"/>
      <c r="BA4" s="297" t="s">
        <v>323</v>
      </c>
      <c r="BB4" s="984" t="s">
        <v>322</v>
      </c>
      <c r="BC4" s="985"/>
      <c r="BD4" s="985"/>
      <c r="BE4" s="986"/>
      <c r="BF4" s="289"/>
    </row>
    <row r="5" spans="2:64" s="246" customFormat="1" ht="6.75" customHeight="1" x14ac:dyDescent="0.15">
      <c r="B5" s="254"/>
      <c r="C5" s="265"/>
      <c r="D5" s="265"/>
      <c r="E5" s="265"/>
      <c r="F5" s="265"/>
      <c r="G5" s="263"/>
      <c r="H5" s="265"/>
      <c r="I5" s="265"/>
      <c r="J5" s="263"/>
      <c r="K5" s="265"/>
      <c r="L5" s="262"/>
      <c r="M5" s="262"/>
      <c r="N5" s="262"/>
      <c r="O5" s="262"/>
      <c r="P5" s="262"/>
      <c r="Q5" s="262"/>
      <c r="R5" s="262"/>
      <c r="S5" s="265"/>
      <c r="T5" s="265"/>
      <c r="U5" s="265"/>
      <c r="V5" s="265"/>
      <c r="W5" s="265"/>
      <c r="X5" s="265"/>
      <c r="Y5" s="265"/>
      <c r="Z5" s="261"/>
      <c r="AA5" s="261"/>
      <c r="AB5" s="265"/>
      <c r="AC5" s="265"/>
      <c r="AD5" s="265"/>
      <c r="AE5" s="265"/>
      <c r="AF5" s="254"/>
      <c r="AG5" s="272"/>
      <c r="AH5" s="272"/>
      <c r="AI5" s="272"/>
      <c r="AJ5" s="272"/>
      <c r="AK5" s="272"/>
      <c r="AL5" s="272"/>
      <c r="AM5" s="272"/>
      <c r="AN5" s="272"/>
      <c r="AO5" s="272"/>
      <c r="AP5" s="272"/>
      <c r="AQ5" s="272"/>
      <c r="AR5" s="272"/>
      <c r="AS5" s="272"/>
      <c r="AT5" s="272"/>
      <c r="AU5" s="277"/>
      <c r="AV5" s="277"/>
      <c r="AW5" s="277"/>
      <c r="AX5" s="277"/>
      <c r="AY5" s="277"/>
      <c r="AZ5" s="277"/>
      <c r="BA5" s="277"/>
      <c r="BB5" s="277"/>
      <c r="BC5" s="277"/>
      <c r="BD5" s="277"/>
      <c r="BE5" s="289"/>
      <c r="BF5" s="289"/>
    </row>
    <row r="6" spans="2:64" s="246" customFormat="1" ht="20.25" customHeight="1" x14ac:dyDescent="0.15">
      <c r="B6" s="254"/>
      <c r="C6" s="265"/>
      <c r="D6" s="265"/>
      <c r="E6" s="265"/>
      <c r="F6" s="265"/>
      <c r="G6" s="263"/>
      <c r="H6" s="265"/>
      <c r="I6" s="265"/>
      <c r="J6" s="263"/>
      <c r="K6" s="265"/>
      <c r="L6" s="262"/>
      <c r="M6" s="262"/>
      <c r="N6" s="262"/>
      <c r="O6" s="262"/>
      <c r="P6" s="262"/>
      <c r="Q6" s="262"/>
      <c r="R6" s="262"/>
      <c r="S6" s="265"/>
      <c r="T6" s="265"/>
      <c r="U6" s="265"/>
      <c r="V6" s="265"/>
      <c r="W6" s="265"/>
      <c r="X6" s="265"/>
      <c r="Y6" s="265"/>
      <c r="Z6" s="261"/>
      <c r="AA6" s="261"/>
      <c r="AB6" s="265"/>
      <c r="AC6" s="265"/>
      <c r="AD6" s="265"/>
      <c r="AE6" s="265"/>
      <c r="AF6" s="254"/>
      <c r="AG6" s="272"/>
      <c r="AH6" s="272"/>
      <c r="AI6" s="272"/>
      <c r="AJ6" s="272"/>
      <c r="AK6" s="272"/>
      <c r="AL6" s="272" t="s">
        <v>321</v>
      </c>
      <c r="AM6" s="272"/>
      <c r="AN6" s="272"/>
      <c r="AO6" s="272"/>
      <c r="AP6" s="272"/>
      <c r="AQ6" s="272"/>
      <c r="AR6" s="272"/>
      <c r="AS6" s="272"/>
      <c r="AT6" s="273"/>
      <c r="AU6" s="273"/>
      <c r="AV6" s="286"/>
      <c r="AW6" s="272"/>
      <c r="AX6" s="1013">
        <v>40</v>
      </c>
      <c r="AY6" s="1014"/>
      <c r="AZ6" s="286" t="s">
        <v>320</v>
      </c>
      <c r="BA6" s="272"/>
      <c r="BB6" s="1013">
        <v>160</v>
      </c>
      <c r="BC6" s="1014"/>
      <c r="BD6" s="286" t="s">
        <v>319</v>
      </c>
      <c r="BE6" s="272"/>
      <c r="BF6" s="289"/>
    </row>
    <row r="7" spans="2:64" s="246" customFormat="1" ht="6.75" customHeight="1" x14ac:dyDescent="0.15">
      <c r="B7" s="254"/>
      <c r="C7" s="265"/>
      <c r="D7" s="265"/>
      <c r="E7" s="265"/>
      <c r="F7" s="265"/>
      <c r="G7" s="263"/>
      <c r="H7" s="265"/>
      <c r="I7" s="265"/>
      <c r="J7" s="263"/>
      <c r="K7" s="265"/>
      <c r="L7" s="262"/>
      <c r="M7" s="262"/>
      <c r="N7" s="262"/>
      <c r="O7" s="262"/>
      <c r="P7" s="262"/>
      <c r="Q7" s="262"/>
      <c r="R7" s="262"/>
      <c r="S7" s="265"/>
      <c r="T7" s="265"/>
      <c r="U7" s="265"/>
      <c r="V7" s="265"/>
      <c r="W7" s="265"/>
      <c r="X7" s="265"/>
      <c r="Y7" s="265"/>
      <c r="Z7" s="261"/>
      <c r="AA7" s="261"/>
      <c r="AB7" s="265"/>
      <c r="AC7" s="265"/>
      <c r="AD7" s="265"/>
      <c r="AE7" s="265"/>
      <c r="AF7" s="254"/>
      <c r="AG7" s="272"/>
      <c r="AH7" s="272"/>
      <c r="AI7" s="272"/>
      <c r="AJ7" s="272"/>
      <c r="AK7" s="272"/>
      <c r="AL7" s="272"/>
      <c r="AM7" s="272"/>
      <c r="AN7" s="272"/>
      <c r="AO7" s="272"/>
      <c r="AP7" s="272"/>
      <c r="AQ7" s="272"/>
      <c r="AR7" s="272"/>
      <c r="AS7" s="272"/>
      <c r="AT7" s="272"/>
      <c r="AU7" s="277"/>
      <c r="AV7" s="277"/>
      <c r="AW7" s="277"/>
      <c r="AX7" s="277"/>
      <c r="AY7" s="277"/>
      <c r="AZ7" s="277"/>
      <c r="BA7" s="277"/>
      <c r="BB7" s="277"/>
      <c r="BC7" s="277"/>
      <c r="BD7" s="277"/>
      <c r="BE7" s="289"/>
      <c r="BF7" s="289"/>
    </row>
    <row r="8" spans="2:64" s="246" customFormat="1" ht="20.25" customHeight="1" x14ac:dyDescent="0.15">
      <c r="B8" s="274"/>
      <c r="C8" s="274"/>
      <c r="D8" s="274"/>
      <c r="E8" s="274"/>
      <c r="F8" s="274"/>
      <c r="G8" s="283"/>
      <c r="H8" s="283"/>
      <c r="I8" s="283"/>
      <c r="J8" s="274"/>
      <c r="K8" s="274"/>
      <c r="L8" s="283"/>
      <c r="M8" s="283"/>
      <c r="N8" s="283"/>
      <c r="O8" s="274"/>
      <c r="P8" s="283"/>
      <c r="Q8" s="283"/>
      <c r="R8" s="283"/>
      <c r="S8" s="294"/>
      <c r="T8" s="293"/>
      <c r="U8" s="293"/>
      <c r="V8" s="292"/>
      <c r="W8" s="254"/>
      <c r="X8" s="254"/>
      <c r="Y8" s="254"/>
      <c r="Z8" s="261"/>
      <c r="AA8" s="291"/>
      <c r="AB8" s="263"/>
      <c r="AC8" s="261"/>
      <c r="AD8" s="261"/>
      <c r="AE8" s="261"/>
      <c r="AF8" s="258"/>
      <c r="AG8" s="260"/>
      <c r="AH8" s="260"/>
      <c r="AI8" s="260"/>
      <c r="AJ8" s="259"/>
      <c r="AK8" s="262"/>
      <c r="AL8" s="291"/>
      <c r="AM8" s="291"/>
      <c r="AN8" s="263"/>
      <c r="AO8" s="273"/>
      <c r="AP8" s="273"/>
      <c r="AQ8" s="273"/>
      <c r="AR8" s="266"/>
      <c r="AS8" s="266"/>
      <c r="AT8" s="272"/>
      <c r="AU8" s="296"/>
      <c r="AV8" s="296"/>
      <c r="AW8" s="295"/>
      <c r="AX8" s="277"/>
      <c r="AY8" s="277" t="s">
        <v>318</v>
      </c>
      <c r="AZ8" s="277"/>
      <c r="BA8" s="277"/>
      <c r="BB8" s="1022">
        <f>DAY(EOMONTH(DATE(AC2,AG2,1),0))</f>
        <v>30</v>
      </c>
      <c r="BC8" s="1023"/>
      <c r="BD8" s="277" t="s">
        <v>317</v>
      </c>
      <c r="BE8" s="277"/>
      <c r="BF8" s="277"/>
      <c r="BJ8" s="247"/>
      <c r="BK8" s="247"/>
      <c r="BL8" s="247"/>
    </row>
    <row r="9" spans="2:64" s="246" customFormat="1" ht="6" customHeight="1" x14ac:dyDescent="0.15">
      <c r="B9" s="282"/>
      <c r="C9" s="282"/>
      <c r="D9" s="282"/>
      <c r="E9" s="282"/>
      <c r="F9" s="282"/>
      <c r="G9" s="274"/>
      <c r="H9" s="283"/>
      <c r="I9" s="273"/>
      <c r="J9" s="273"/>
      <c r="K9" s="282"/>
      <c r="L9" s="274"/>
      <c r="M9" s="283"/>
      <c r="N9" s="273"/>
      <c r="O9" s="273"/>
      <c r="P9" s="274"/>
      <c r="Q9" s="273"/>
      <c r="R9" s="282"/>
      <c r="S9" s="273"/>
      <c r="T9" s="273"/>
      <c r="U9" s="273"/>
      <c r="V9" s="273"/>
      <c r="W9" s="254"/>
      <c r="X9" s="254"/>
      <c r="Y9" s="254"/>
      <c r="Z9" s="265"/>
      <c r="AA9" s="259"/>
      <c r="AB9" s="259"/>
      <c r="AC9" s="265"/>
      <c r="AD9" s="265"/>
      <c r="AE9" s="265"/>
      <c r="AF9" s="256"/>
      <c r="AG9" s="261"/>
      <c r="AH9" s="259"/>
      <c r="AI9" s="265"/>
      <c r="AJ9" s="260"/>
      <c r="AK9" s="259"/>
      <c r="AL9" s="259"/>
      <c r="AM9" s="259"/>
      <c r="AN9" s="259"/>
      <c r="AO9" s="265"/>
      <c r="AP9" s="272"/>
      <c r="AQ9" s="271"/>
      <c r="AR9" s="271"/>
      <c r="AS9" s="271"/>
      <c r="AT9" s="272"/>
      <c r="AU9" s="277"/>
      <c r="AV9" s="277"/>
      <c r="AW9" s="277"/>
      <c r="AX9" s="277"/>
      <c r="AY9" s="277"/>
      <c r="AZ9" s="277"/>
      <c r="BA9" s="277"/>
      <c r="BB9" s="277"/>
      <c r="BC9" s="277"/>
      <c r="BD9" s="277"/>
      <c r="BE9" s="277"/>
      <c r="BF9" s="277"/>
      <c r="BJ9" s="247"/>
      <c r="BK9" s="247"/>
      <c r="BL9" s="247"/>
    </row>
    <row r="10" spans="2:64" s="246" customFormat="1" ht="18.75" x14ac:dyDescent="0.2">
      <c r="B10" s="274"/>
      <c r="C10" s="274"/>
      <c r="D10" s="274"/>
      <c r="E10" s="274"/>
      <c r="F10" s="274"/>
      <c r="G10" s="283"/>
      <c r="H10" s="283"/>
      <c r="I10" s="283"/>
      <c r="J10" s="274"/>
      <c r="K10" s="274"/>
      <c r="L10" s="283"/>
      <c r="M10" s="283"/>
      <c r="N10" s="283"/>
      <c r="O10" s="274"/>
      <c r="P10" s="283"/>
      <c r="Q10" s="283"/>
      <c r="R10" s="283"/>
      <c r="S10" s="294"/>
      <c r="T10" s="293"/>
      <c r="U10" s="293"/>
      <c r="V10" s="292"/>
      <c r="W10" s="254"/>
      <c r="X10" s="254"/>
      <c r="Y10" s="254"/>
      <c r="Z10" s="261"/>
      <c r="AA10" s="291"/>
      <c r="AB10" s="263"/>
      <c r="AC10" s="261"/>
      <c r="AD10" s="261"/>
      <c r="AE10" s="261"/>
      <c r="AF10" s="256"/>
      <c r="AG10" s="260"/>
      <c r="AH10" s="260"/>
      <c r="AI10" s="260"/>
      <c r="AJ10" s="259"/>
      <c r="AK10" s="262"/>
      <c r="AL10" s="291"/>
      <c r="AM10" s="272"/>
      <c r="AN10" s="272"/>
      <c r="AO10" s="290"/>
      <c r="AP10" s="290"/>
      <c r="AQ10" s="290"/>
      <c r="AR10" s="286"/>
      <c r="AS10" s="271"/>
      <c r="AT10" s="271"/>
      <c r="AU10" s="281"/>
      <c r="AV10" s="279"/>
      <c r="AW10" s="279"/>
      <c r="AX10" s="280"/>
      <c r="AY10" s="280"/>
      <c r="AZ10" s="289" t="s">
        <v>316</v>
      </c>
      <c r="BA10" s="279"/>
      <c r="BB10" s="1013">
        <v>1</v>
      </c>
      <c r="BC10" s="1024"/>
      <c r="BD10" s="1014"/>
      <c r="BE10" s="278" t="s">
        <v>315</v>
      </c>
      <c r="BF10" s="277"/>
      <c r="BJ10" s="247"/>
      <c r="BK10" s="247"/>
      <c r="BL10" s="247"/>
    </row>
    <row r="11" spans="2:64" s="246" customFormat="1" ht="6" customHeight="1" x14ac:dyDescent="0.2">
      <c r="B11" s="282"/>
      <c r="C11" s="282"/>
      <c r="D11" s="282"/>
      <c r="E11" s="282"/>
      <c r="F11" s="288"/>
      <c r="G11" s="282"/>
      <c r="H11" s="282"/>
      <c r="I11" s="282"/>
      <c r="J11" s="282"/>
      <c r="K11" s="274"/>
      <c r="L11" s="283"/>
      <c r="M11" s="273"/>
      <c r="N11" s="273"/>
      <c r="O11" s="274"/>
      <c r="P11" s="273"/>
      <c r="Q11" s="282"/>
      <c r="R11" s="273"/>
      <c r="S11" s="273"/>
      <c r="T11" s="273"/>
      <c r="U11" s="273"/>
      <c r="V11" s="288"/>
      <c r="W11" s="254"/>
      <c r="X11" s="254"/>
      <c r="Y11" s="254"/>
      <c r="Z11" s="265"/>
      <c r="AA11" s="259"/>
      <c r="AB11" s="259"/>
      <c r="AC11" s="265"/>
      <c r="AD11" s="265"/>
      <c r="AE11" s="265"/>
      <c r="AF11" s="256"/>
      <c r="AG11" s="261"/>
      <c r="AH11" s="260"/>
      <c r="AI11" s="259"/>
      <c r="AJ11" s="260"/>
      <c r="AK11" s="259"/>
      <c r="AL11" s="259"/>
      <c r="AM11" s="259"/>
      <c r="AN11" s="259"/>
      <c r="AO11" s="282"/>
      <c r="AP11" s="282"/>
      <c r="AQ11" s="274"/>
      <c r="AR11" s="287"/>
      <c r="AS11" s="271"/>
      <c r="AT11" s="271"/>
      <c r="AU11" s="281"/>
      <c r="AV11" s="279"/>
      <c r="AW11" s="279"/>
      <c r="AX11" s="280"/>
      <c r="AY11" s="280"/>
      <c r="AZ11" s="279"/>
      <c r="BA11" s="279"/>
      <c r="BB11" s="267"/>
      <c r="BC11" s="267"/>
      <c r="BD11" s="267"/>
      <c r="BE11" s="278"/>
      <c r="BF11" s="277"/>
      <c r="BJ11" s="247"/>
      <c r="BK11" s="247"/>
      <c r="BL11" s="247"/>
    </row>
    <row r="12" spans="2:64" s="246" customFormat="1" ht="20.25" customHeight="1" x14ac:dyDescent="0.2">
      <c r="B12" s="276"/>
      <c r="C12" s="276"/>
      <c r="D12" s="276"/>
      <c r="E12" s="276"/>
      <c r="F12" s="276"/>
      <c r="G12" s="276"/>
      <c r="H12" s="276"/>
      <c r="I12" s="276"/>
      <c r="J12" s="276"/>
      <c r="K12" s="276"/>
      <c r="L12" s="276"/>
      <c r="M12" s="276"/>
      <c r="N12" s="276"/>
      <c r="O12" s="276"/>
      <c r="P12" s="276"/>
      <c r="Q12" s="276"/>
      <c r="R12" s="276"/>
      <c r="S12" s="276"/>
      <c r="T12" s="276"/>
      <c r="U12" s="276"/>
      <c r="V12" s="276"/>
      <c r="W12" s="254"/>
      <c r="X12" s="254"/>
      <c r="Y12" s="254"/>
      <c r="Z12" s="274"/>
      <c r="AA12" s="275"/>
      <c r="AB12" s="275"/>
      <c r="AC12" s="274"/>
      <c r="AD12" s="261"/>
      <c r="AE12" s="261"/>
      <c r="AF12" s="258"/>
      <c r="AG12" s="263"/>
      <c r="AH12" s="260"/>
      <c r="AI12" s="259"/>
      <c r="AJ12" s="260"/>
      <c r="AK12" s="259"/>
      <c r="AL12" s="259"/>
      <c r="AM12" s="259"/>
      <c r="AN12" s="259"/>
      <c r="AO12" s="1025"/>
      <c r="AP12" s="1025"/>
      <c r="AQ12" s="1025"/>
      <c r="AR12" s="286"/>
      <c r="AS12" s="271"/>
      <c r="AT12" s="271"/>
      <c r="AU12" s="281"/>
      <c r="AV12" s="279"/>
      <c r="AW12" s="279"/>
      <c r="AX12" s="280"/>
      <c r="AY12" s="280"/>
      <c r="AZ12" s="279"/>
      <c r="BA12" s="279"/>
      <c r="BB12" s="1013">
        <v>1</v>
      </c>
      <c r="BC12" s="1024"/>
      <c r="BD12" s="1014"/>
      <c r="BE12" s="285" t="s">
        <v>314</v>
      </c>
      <c r="BF12" s="277"/>
      <c r="BJ12" s="247"/>
      <c r="BK12" s="247"/>
      <c r="BL12" s="247"/>
    </row>
    <row r="13" spans="2:64" s="246" customFormat="1" ht="6.75" customHeight="1" x14ac:dyDescent="0.2">
      <c r="B13" s="276"/>
      <c r="C13" s="276"/>
      <c r="D13" s="276"/>
      <c r="E13" s="276"/>
      <c r="F13" s="276"/>
      <c r="G13" s="276"/>
      <c r="H13" s="276"/>
      <c r="I13" s="276"/>
      <c r="J13" s="276"/>
      <c r="K13" s="276"/>
      <c r="L13" s="276"/>
      <c r="M13" s="276"/>
      <c r="N13" s="276"/>
      <c r="O13" s="276"/>
      <c r="P13" s="276"/>
      <c r="Q13" s="276"/>
      <c r="R13" s="276"/>
      <c r="S13" s="276"/>
      <c r="T13" s="276"/>
      <c r="U13" s="276"/>
      <c r="V13" s="276"/>
      <c r="W13" s="254"/>
      <c r="X13" s="254"/>
      <c r="Y13" s="254"/>
      <c r="Z13" s="283"/>
      <c r="AA13" s="284"/>
      <c r="AB13" s="284"/>
      <c r="AC13" s="283"/>
      <c r="AD13" s="260"/>
      <c r="AE13" s="260"/>
      <c r="AF13" s="256"/>
      <c r="AG13" s="272"/>
      <c r="AH13" s="272"/>
      <c r="AI13" s="272"/>
      <c r="AJ13" s="272"/>
      <c r="AK13" s="272"/>
      <c r="AL13" s="272"/>
      <c r="AM13" s="272"/>
      <c r="AN13" s="272"/>
      <c r="AO13" s="282"/>
      <c r="AP13" s="282"/>
      <c r="AQ13" s="282"/>
      <c r="AR13" s="272"/>
      <c r="AS13" s="271"/>
      <c r="AT13" s="271"/>
      <c r="AU13" s="281"/>
      <c r="AV13" s="279"/>
      <c r="AW13" s="279"/>
      <c r="AX13" s="280"/>
      <c r="AY13" s="280"/>
      <c r="AZ13" s="279"/>
      <c r="BA13" s="279"/>
      <c r="BB13" s="267"/>
      <c r="BC13" s="267"/>
      <c r="BD13" s="267"/>
      <c r="BE13" s="278"/>
      <c r="BF13" s="277"/>
      <c r="BJ13" s="247"/>
      <c r="BK13" s="247"/>
      <c r="BL13" s="247"/>
    </row>
    <row r="14" spans="2:64" s="246" customFormat="1" ht="18.75" x14ac:dyDescent="0.15">
      <c r="B14" s="276"/>
      <c r="C14" s="276"/>
      <c r="D14" s="276"/>
      <c r="E14" s="276"/>
      <c r="F14" s="276"/>
      <c r="G14" s="276"/>
      <c r="H14" s="276"/>
      <c r="I14" s="276"/>
      <c r="J14" s="276"/>
      <c r="K14" s="276"/>
      <c r="L14" s="276"/>
      <c r="M14" s="276"/>
      <c r="N14" s="276"/>
      <c r="O14" s="276"/>
      <c r="P14" s="276"/>
      <c r="Q14" s="276"/>
      <c r="R14" s="276"/>
      <c r="S14" s="276"/>
      <c r="T14" s="276"/>
      <c r="U14" s="276"/>
      <c r="V14" s="276"/>
      <c r="W14" s="254"/>
      <c r="X14" s="254"/>
      <c r="Y14" s="254"/>
      <c r="Z14" s="274"/>
      <c r="AA14" s="275"/>
      <c r="AB14" s="275"/>
      <c r="AC14" s="274"/>
      <c r="AD14" s="261"/>
      <c r="AE14" s="261"/>
      <c r="AF14" s="256"/>
      <c r="AG14" s="272"/>
      <c r="AH14" s="272"/>
      <c r="AI14" s="272"/>
      <c r="AJ14" s="272"/>
      <c r="AK14" s="272"/>
      <c r="AL14" s="272"/>
      <c r="AM14" s="272"/>
      <c r="AN14" s="272"/>
      <c r="AO14" s="273"/>
      <c r="AP14" s="273"/>
      <c r="AQ14" s="273"/>
      <c r="AR14" s="272"/>
      <c r="AS14" s="271"/>
      <c r="AT14" s="270" t="s">
        <v>313</v>
      </c>
      <c r="AU14" s="1026"/>
      <c r="AV14" s="1027"/>
      <c r="AW14" s="1028"/>
      <c r="AX14" s="267" t="s">
        <v>312</v>
      </c>
      <c r="AY14" s="1026"/>
      <c r="AZ14" s="1027"/>
      <c r="BA14" s="1028"/>
      <c r="BB14" s="269" t="s">
        <v>311</v>
      </c>
      <c r="BC14" s="1029">
        <f>(AY14-AU14)*24</f>
        <v>0</v>
      </c>
      <c r="BD14" s="1030"/>
      <c r="BE14" s="268" t="s">
        <v>310</v>
      </c>
      <c r="BF14" s="267"/>
      <c r="BJ14" s="247"/>
      <c r="BK14" s="247"/>
      <c r="BL14" s="247"/>
    </row>
    <row r="15" spans="2:64" s="246" customFormat="1" ht="6.75" customHeight="1" x14ac:dyDescent="0.15">
      <c r="B15" s="254"/>
      <c r="C15" s="266"/>
      <c r="D15" s="266"/>
      <c r="E15" s="266"/>
      <c r="F15" s="266"/>
      <c r="G15" s="265"/>
      <c r="H15" s="265"/>
      <c r="I15" s="262"/>
      <c r="J15" s="261"/>
      <c r="K15" s="260"/>
      <c r="L15" s="259"/>
      <c r="M15" s="259"/>
      <c r="N15" s="261"/>
      <c r="O15" s="259"/>
      <c r="P15" s="265"/>
      <c r="Q15" s="260"/>
      <c r="R15" s="259"/>
      <c r="S15" s="259"/>
      <c r="T15" s="259"/>
      <c r="U15" s="259"/>
      <c r="V15" s="265"/>
      <c r="W15" s="262"/>
      <c r="X15" s="264"/>
      <c r="Y15" s="264"/>
      <c r="Z15" s="263"/>
      <c r="AA15" s="261"/>
      <c r="AB15" s="262"/>
      <c r="AC15" s="261"/>
      <c r="AD15" s="260"/>
      <c r="AE15" s="259"/>
      <c r="AF15" s="256"/>
      <c r="AG15" s="258"/>
      <c r="AH15" s="257"/>
      <c r="AI15" s="256"/>
      <c r="AJ15" s="257"/>
      <c r="AK15" s="256"/>
      <c r="AL15" s="256"/>
      <c r="AM15" s="256"/>
      <c r="AN15" s="256"/>
      <c r="AO15" s="255"/>
      <c r="AP15" s="254"/>
      <c r="AQ15" s="253"/>
      <c r="AR15" s="253"/>
      <c r="AS15" s="253"/>
      <c r="AT15" s="253"/>
      <c r="AU15" s="252"/>
      <c r="AV15" s="250"/>
      <c r="AW15" s="250"/>
      <c r="AX15" s="251"/>
      <c r="AY15" s="251"/>
      <c r="AZ15" s="250"/>
      <c r="BA15" s="250"/>
      <c r="BB15" s="249"/>
      <c r="BC15" s="249"/>
      <c r="BD15" s="249"/>
      <c r="BE15" s="248"/>
      <c r="BJ15" s="247"/>
      <c r="BK15" s="247"/>
      <c r="BL15" s="247"/>
    </row>
    <row r="16" spans="2:64" ht="8.4499999999999993" customHeight="1" thickBot="1" x14ac:dyDescent="0.2">
      <c r="B16" s="244"/>
      <c r="C16" s="245"/>
      <c r="D16" s="245"/>
      <c r="E16" s="245"/>
      <c r="F16" s="245"/>
      <c r="G16" s="245"/>
      <c r="H16" s="244"/>
      <c r="I16" s="244"/>
      <c r="J16" s="244"/>
      <c r="K16" s="244"/>
      <c r="L16" s="244"/>
      <c r="M16" s="244"/>
      <c r="N16" s="244"/>
      <c r="O16" s="244"/>
      <c r="P16" s="244"/>
      <c r="Q16" s="244"/>
      <c r="R16" s="244"/>
      <c r="S16" s="244"/>
      <c r="T16" s="244"/>
      <c r="U16" s="244"/>
      <c r="V16" s="244"/>
      <c r="W16" s="244"/>
      <c r="X16" s="245"/>
      <c r="Y16" s="244"/>
      <c r="Z16" s="244"/>
      <c r="AA16" s="244"/>
      <c r="AB16" s="244"/>
      <c r="AC16" s="244"/>
      <c r="AD16" s="244"/>
      <c r="AE16" s="244"/>
      <c r="AF16" s="244"/>
      <c r="AG16" s="244"/>
      <c r="AH16" s="244"/>
      <c r="AI16" s="244"/>
      <c r="AJ16" s="244"/>
      <c r="AK16" s="244"/>
      <c r="AL16" s="244"/>
      <c r="AM16" s="244"/>
      <c r="AN16" s="245"/>
      <c r="AO16" s="244"/>
      <c r="AP16" s="244"/>
      <c r="AQ16" s="244"/>
      <c r="AR16" s="244"/>
      <c r="AS16" s="244"/>
      <c r="AT16" s="244"/>
      <c r="BE16" s="243"/>
      <c r="BF16" s="243"/>
      <c r="BG16" s="243"/>
    </row>
    <row r="17" spans="2:58" ht="20.25" customHeight="1" x14ac:dyDescent="0.15">
      <c r="B17" s="952" t="s">
        <v>309</v>
      </c>
      <c r="C17" s="955" t="s">
        <v>308</v>
      </c>
      <c r="D17" s="956"/>
      <c r="E17" s="957"/>
      <c r="F17" s="242"/>
      <c r="G17" s="964" t="s">
        <v>307</v>
      </c>
      <c r="H17" s="967" t="s">
        <v>306</v>
      </c>
      <c r="I17" s="956"/>
      <c r="J17" s="956"/>
      <c r="K17" s="957"/>
      <c r="L17" s="967" t="s">
        <v>305</v>
      </c>
      <c r="M17" s="956"/>
      <c r="N17" s="956"/>
      <c r="O17" s="970"/>
      <c r="P17" s="973"/>
      <c r="Q17" s="974"/>
      <c r="R17" s="975"/>
      <c r="S17" s="998" t="s">
        <v>304</v>
      </c>
      <c r="T17" s="999"/>
      <c r="U17" s="999"/>
      <c r="V17" s="999"/>
      <c r="W17" s="999"/>
      <c r="X17" s="999"/>
      <c r="Y17" s="999"/>
      <c r="Z17" s="999"/>
      <c r="AA17" s="999"/>
      <c r="AB17" s="999"/>
      <c r="AC17" s="999"/>
      <c r="AD17" s="999"/>
      <c r="AE17" s="999"/>
      <c r="AF17" s="999"/>
      <c r="AG17" s="999"/>
      <c r="AH17" s="999"/>
      <c r="AI17" s="999"/>
      <c r="AJ17" s="999"/>
      <c r="AK17" s="999"/>
      <c r="AL17" s="999"/>
      <c r="AM17" s="999"/>
      <c r="AN17" s="999"/>
      <c r="AO17" s="999"/>
      <c r="AP17" s="999"/>
      <c r="AQ17" s="999"/>
      <c r="AR17" s="999"/>
      <c r="AS17" s="999"/>
      <c r="AT17" s="999"/>
      <c r="AU17" s="999"/>
      <c r="AV17" s="999"/>
      <c r="AW17" s="1000"/>
      <c r="AX17" s="1001" t="str">
        <f>IF(BB3="４週","(11) 1～4週目の勤務時間数合計","(11) 1か月の勤務時間数   合計")</f>
        <v>(11) 1～4週目の勤務時間数合計</v>
      </c>
      <c r="AY17" s="1002"/>
      <c r="AZ17" s="1007" t="s">
        <v>303</v>
      </c>
      <c r="BA17" s="1008"/>
      <c r="BB17" s="989" t="s">
        <v>302</v>
      </c>
      <c r="BC17" s="990"/>
      <c r="BD17" s="990"/>
      <c r="BE17" s="990"/>
      <c r="BF17" s="991"/>
    </row>
    <row r="18" spans="2:58" ht="20.25" customHeight="1" x14ac:dyDescent="0.15">
      <c r="B18" s="953"/>
      <c r="C18" s="958"/>
      <c r="D18" s="959"/>
      <c r="E18" s="960"/>
      <c r="F18" s="237"/>
      <c r="G18" s="965"/>
      <c r="H18" s="968"/>
      <c r="I18" s="959"/>
      <c r="J18" s="959"/>
      <c r="K18" s="960"/>
      <c r="L18" s="968"/>
      <c r="M18" s="959"/>
      <c r="N18" s="959"/>
      <c r="O18" s="971"/>
      <c r="P18" s="976"/>
      <c r="Q18" s="977"/>
      <c r="R18" s="978"/>
      <c r="S18" s="992" t="s">
        <v>301</v>
      </c>
      <c r="T18" s="993"/>
      <c r="U18" s="993"/>
      <c r="V18" s="993"/>
      <c r="W18" s="993"/>
      <c r="X18" s="993"/>
      <c r="Y18" s="994"/>
      <c r="Z18" s="992" t="s">
        <v>300</v>
      </c>
      <c r="AA18" s="993"/>
      <c r="AB18" s="993"/>
      <c r="AC18" s="993"/>
      <c r="AD18" s="993"/>
      <c r="AE18" s="993"/>
      <c r="AF18" s="994"/>
      <c r="AG18" s="992" t="s">
        <v>299</v>
      </c>
      <c r="AH18" s="993"/>
      <c r="AI18" s="993"/>
      <c r="AJ18" s="993"/>
      <c r="AK18" s="993"/>
      <c r="AL18" s="993"/>
      <c r="AM18" s="994"/>
      <c r="AN18" s="992" t="s">
        <v>298</v>
      </c>
      <c r="AO18" s="993"/>
      <c r="AP18" s="993"/>
      <c r="AQ18" s="993"/>
      <c r="AR18" s="993"/>
      <c r="AS18" s="993"/>
      <c r="AT18" s="994"/>
      <c r="AU18" s="995" t="s">
        <v>297</v>
      </c>
      <c r="AV18" s="996"/>
      <c r="AW18" s="997"/>
      <c r="AX18" s="1003"/>
      <c r="AY18" s="1004"/>
      <c r="AZ18" s="1009"/>
      <c r="BA18" s="1010"/>
      <c r="BB18" s="810"/>
      <c r="BC18" s="811"/>
      <c r="BD18" s="811"/>
      <c r="BE18" s="811"/>
      <c r="BF18" s="812"/>
    </row>
    <row r="19" spans="2:58" ht="20.25" customHeight="1" x14ac:dyDescent="0.15">
      <c r="B19" s="953"/>
      <c r="C19" s="958"/>
      <c r="D19" s="959"/>
      <c r="E19" s="960"/>
      <c r="F19" s="237"/>
      <c r="G19" s="965"/>
      <c r="H19" s="968"/>
      <c r="I19" s="959"/>
      <c r="J19" s="959"/>
      <c r="K19" s="960"/>
      <c r="L19" s="968"/>
      <c r="M19" s="959"/>
      <c r="N19" s="959"/>
      <c r="O19" s="971"/>
      <c r="P19" s="976"/>
      <c r="Q19" s="977"/>
      <c r="R19" s="978"/>
      <c r="S19" s="236">
        <v>1</v>
      </c>
      <c r="T19" s="235">
        <v>2</v>
      </c>
      <c r="U19" s="235">
        <v>3</v>
      </c>
      <c r="V19" s="235">
        <v>4</v>
      </c>
      <c r="W19" s="235">
        <v>5</v>
      </c>
      <c r="X19" s="235">
        <v>6</v>
      </c>
      <c r="Y19" s="234">
        <v>7</v>
      </c>
      <c r="Z19" s="236">
        <v>8</v>
      </c>
      <c r="AA19" s="235">
        <v>9</v>
      </c>
      <c r="AB19" s="235">
        <v>10</v>
      </c>
      <c r="AC19" s="235">
        <v>11</v>
      </c>
      <c r="AD19" s="235">
        <v>12</v>
      </c>
      <c r="AE19" s="235">
        <v>13</v>
      </c>
      <c r="AF19" s="234">
        <v>14</v>
      </c>
      <c r="AG19" s="241">
        <v>15</v>
      </c>
      <c r="AH19" s="235">
        <v>16</v>
      </c>
      <c r="AI19" s="235">
        <v>17</v>
      </c>
      <c r="AJ19" s="235">
        <v>18</v>
      </c>
      <c r="AK19" s="235">
        <v>19</v>
      </c>
      <c r="AL19" s="235">
        <v>20</v>
      </c>
      <c r="AM19" s="234">
        <v>21</v>
      </c>
      <c r="AN19" s="236">
        <v>22</v>
      </c>
      <c r="AO19" s="235">
        <v>23</v>
      </c>
      <c r="AP19" s="235">
        <v>24</v>
      </c>
      <c r="AQ19" s="235">
        <v>25</v>
      </c>
      <c r="AR19" s="235">
        <v>26</v>
      </c>
      <c r="AS19" s="235">
        <v>27</v>
      </c>
      <c r="AT19" s="234">
        <v>28</v>
      </c>
      <c r="AU19" s="240" t="str">
        <f>IF($BB$3="暦月",IF(DAY(DATE($AC$2,$AG$2,29))=29,29,""),"")</f>
        <v/>
      </c>
      <c r="AV19" s="239" t="str">
        <f>IF($BB$3="暦月",IF(DAY(DATE($AC$2,$AG$2,30))=30,30,""),"")</f>
        <v/>
      </c>
      <c r="AW19" s="238" t="str">
        <f>IF($BB$3="暦月",IF(DAY(DATE($AC$2,$AG$2,31))=31,31,""),"")</f>
        <v/>
      </c>
      <c r="AX19" s="1003"/>
      <c r="AY19" s="1004"/>
      <c r="AZ19" s="1009"/>
      <c r="BA19" s="1010"/>
      <c r="BB19" s="810"/>
      <c r="BC19" s="811"/>
      <c r="BD19" s="811"/>
      <c r="BE19" s="811"/>
      <c r="BF19" s="812"/>
    </row>
    <row r="20" spans="2:58" ht="20.25" hidden="1" customHeight="1" x14ac:dyDescent="0.15">
      <c r="B20" s="953"/>
      <c r="C20" s="958"/>
      <c r="D20" s="959"/>
      <c r="E20" s="960"/>
      <c r="F20" s="237"/>
      <c r="G20" s="965"/>
      <c r="H20" s="968"/>
      <c r="I20" s="959"/>
      <c r="J20" s="959"/>
      <c r="K20" s="960"/>
      <c r="L20" s="968"/>
      <c r="M20" s="959"/>
      <c r="N20" s="959"/>
      <c r="O20" s="971"/>
      <c r="P20" s="976"/>
      <c r="Q20" s="977"/>
      <c r="R20" s="978"/>
      <c r="S20" s="236">
        <f>WEEKDAY(DATE($AC$2,$AG$2,1))</f>
        <v>2</v>
      </c>
      <c r="T20" s="235">
        <f>WEEKDAY(DATE($AC$2,$AG$2,2))</f>
        <v>3</v>
      </c>
      <c r="U20" s="235">
        <f>WEEKDAY(DATE($AC$2,$AG$2,3))</f>
        <v>4</v>
      </c>
      <c r="V20" s="235">
        <f>WEEKDAY(DATE($AC$2,$AG$2,4))</f>
        <v>5</v>
      </c>
      <c r="W20" s="235">
        <f>WEEKDAY(DATE($AC$2,$AG$2,5))</f>
        <v>6</v>
      </c>
      <c r="X20" s="235">
        <f>WEEKDAY(DATE($AC$2,$AG$2,6))</f>
        <v>7</v>
      </c>
      <c r="Y20" s="234">
        <f>WEEKDAY(DATE($AC$2,$AG$2,7))</f>
        <v>1</v>
      </c>
      <c r="Z20" s="236">
        <f>WEEKDAY(DATE($AC$2,$AG$2,8))</f>
        <v>2</v>
      </c>
      <c r="AA20" s="235">
        <f>WEEKDAY(DATE($AC$2,$AG$2,9))</f>
        <v>3</v>
      </c>
      <c r="AB20" s="235">
        <f>WEEKDAY(DATE($AC$2,$AG$2,10))</f>
        <v>4</v>
      </c>
      <c r="AC20" s="235">
        <f>WEEKDAY(DATE($AC$2,$AG$2,11))</f>
        <v>5</v>
      </c>
      <c r="AD20" s="235">
        <f>WEEKDAY(DATE($AC$2,$AG$2,12))</f>
        <v>6</v>
      </c>
      <c r="AE20" s="235">
        <f>WEEKDAY(DATE($AC$2,$AG$2,13))</f>
        <v>7</v>
      </c>
      <c r="AF20" s="234">
        <f>WEEKDAY(DATE($AC$2,$AG$2,14))</f>
        <v>1</v>
      </c>
      <c r="AG20" s="236">
        <f>WEEKDAY(DATE($AC$2,$AG$2,15))</f>
        <v>2</v>
      </c>
      <c r="AH20" s="235">
        <f>WEEKDAY(DATE($AC$2,$AG$2,16))</f>
        <v>3</v>
      </c>
      <c r="AI20" s="235">
        <f>WEEKDAY(DATE($AC$2,$AG$2,17))</f>
        <v>4</v>
      </c>
      <c r="AJ20" s="235">
        <f>WEEKDAY(DATE($AC$2,$AG$2,18))</f>
        <v>5</v>
      </c>
      <c r="AK20" s="235">
        <f>WEEKDAY(DATE($AC$2,$AG$2,19))</f>
        <v>6</v>
      </c>
      <c r="AL20" s="235">
        <f>WEEKDAY(DATE($AC$2,$AG$2,20))</f>
        <v>7</v>
      </c>
      <c r="AM20" s="234">
        <f>WEEKDAY(DATE($AC$2,$AG$2,21))</f>
        <v>1</v>
      </c>
      <c r="AN20" s="236">
        <f>WEEKDAY(DATE($AC$2,$AG$2,22))</f>
        <v>2</v>
      </c>
      <c r="AO20" s="235">
        <f>WEEKDAY(DATE($AC$2,$AG$2,23))</f>
        <v>3</v>
      </c>
      <c r="AP20" s="235">
        <f>WEEKDAY(DATE($AC$2,$AG$2,24))</f>
        <v>4</v>
      </c>
      <c r="AQ20" s="235">
        <f>WEEKDAY(DATE($AC$2,$AG$2,25))</f>
        <v>5</v>
      </c>
      <c r="AR20" s="235">
        <f>WEEKDAY(DATE($AC$2,$AG$2,26))</f>
        <v>6</v>
      </c>
      <c r="AS20" s="235">
        <f>WEEKDAY(DATE($AC$2,$AG$2,27))</f>
        <v>7</v>
      </c>
      <c r="AT20" s="234">
        <f>WEEKDAY(DATE($AC$2,$AG$2,28))</f>
        <v>1</v>
      </c>
      <c r="AU20" s="236">
        <f>IF(AU19=29,WEEKDAY(DATE($AC$2,$AG$2,29)),0)</f>
        <v>0</v>
      </c>
      <c r="AV20" s="235">
        <f>IF(AV19=30,WEEKDAY(DATE($AC$2,$AG$2,30)),0)</f>
        <v>0</v>
      </c>
      <c r="AW20" s="234">
        <f>IF(AW19=31,WEEKDAY(DATE($AC$2,$AG$2,31)),0)</f>
        <v>0</v>
      </c>
      <c r="AX20" s="1003"/>
      <c r="AY20" s="1004"/>
      <c r="AZ20" s="1009"/>
      <c r="BA20" s="1010"/>
      <c r="BB20" s="810"/>
      <c r="BC20" s="811"/>
      <c r="BD20" s="811"/>
      <c r="BE20" s="811"/>
      <c r="BF20" s="812"/>
    </row>
    <row r="21" spans="2:58" ht="22.5" customHeight="1" thickBot="1" x14ac:dyDescent="0.2">
      <c r="B21" s="954"/>
      <c r="C21" s="961"/>
      <c r="D21" s="962"/>
      <c r="E21" s="963"/>
      <c r="F21" s="233"/>
      <c r="G21" s="966"/>
      <c r="H21" s="969"/>
      <c r="I21" s="962"/>
      <c r="J21" s="962"/>
      <c r="K21" s="963"/>
      <c r="L21" s="969"/>
      <c r="M21" s="962"/>
      <c r="N21" s="962"/>
      <c r="O21" s="972"/>
      <c r="P21" s="979"/>
      <c r="Q21" s="980"/>
      <c r="R21" s="981"/>
      <c r="S21" s="232" t="str">
        <f t="shared" ref="S21:AT21" si="0">IF(S20=1,"日",IF(S20=2,"月",IF(S20=3,"火",IF(S20=4,"水",IF(S20=5,"木",IF(S20=6,"金","土"))))))</f>
        <v>月</v>
      </c>
      <c r="T21" s="230" t="str">
        <f t="shared" si="0"/>
        <v>火</v>
      </c>
      <c r="U21" s="230" t="str">
        <f t="shared" si="0"/>
        <v>水</v>
      </c>
      <c r="V21" s="230" t="str">
        <f t="shared" si="0"/>
        <v>木</v>
      </c>
      <c r="W21" s="230" t="str">
        <f t="shared" si="0"/>
        <v>金</v>
      </c>
      <c r="X21" s="230" t="str">
        <f t="shared" si="0"/>
        <v>土</v>
      </c>
      <c r="Y21" s="231" t="str">
        <f t="shared" si="0"/>
        <v>日</v>
      </c>
      <c r="Z21" s="232" t="str">
        <f t="shared" si="0"/>
        <v>月</v>
      </c>
      <c r="AA21" s="230" t="str">
        <f t="shared" si="0"/>
        <v>火</v>
      </c>
      <c r="AB21" s="230" t="str">
        <f t="shared" si="0"/>
        <v>水</v>
      </c>
      <c r="AC21" s="230" t="str">
        <f t="shared" si="0"/>
        <v>木</v>
      </c>
      <c r="AD21" s="230" t="str">
        <f t="shared" si="0"/>
        <v>金</v>
      </c>
      <c r="AE21" s="230" t="str">
        <f t="shared" si="0"/>
        <v>土</v>
      </c>
      <c r="AF21" s="231" t="str">
        <f t="shared" si="0"/>
        <v>日</v>
      </c>
      <c r="AG21" s="232" t="str">
        <f t="shared" si="0"/>
        <v>月</v>
      </c>
      <c r="AH21" s="230" t="str">
        <f t="shared" si="0"/>
        <v>火</v>
      </c>
      <c r="AI21" s="230" t="str">
        <f t="shared" si="0"/>
        <v>水</v>
      </c>
      <c r="AJ21" s="230" t="str">
        <f t="shared" si="0"/>
        <v>木</v>
      </c>
      <c r="AK21" s="230" t="str">
        <f t="shared" si="0"/>
        <v>金</v>
      </c>
      <c r="AL21" s="230" t="str">
        <f t="shared" si="0"/>
        <v>土</v>
      </c>
      <c r="AM21" s="231" t="str">
        <f t="shared" si="0"/>
        <v>日</v>
      </c>
      <c r="AN21" s="232" t="str">
        <f t="shared" si="0"/>
        <v>月</v>
      </c>
      <c r="AO21" s="230" t="str">
        <f t="shared" si="0"/>
        <v>火</v>
      </c>
      <c r="AP21" s="230" t="str">
        <f t="shared" si="0"/>
        <v>水</v>
      </c>
      <c r="AQ21" s="230" t="str">
        <f t="shared" si="0"/>
        <v>木</v>
      </c>
      <c r="AR21" s="230" t="str">
        <f t="shared" si="0"/>
        <v>金</v>
      </c>
      <c r="AS21" s="230" t="str">
        <f t="shared" si="0"/>
        <v>土</v>
      </c>
      <c r="AT21" s="231" t="str">
        <f t="shared" si="0"/>
        <v>日</v>
      </c>
      <c r="AU21" s="230" t="str">
        <f>IF(AU20=1,"日",IF(AU20=2,"月",IF(AU20=3,"火",IF(AU20=4,"水",IF(AU20=5,"木",IF(AU20=6,"金",IF(AU20=0,"","土")))))))</f>
        <v/>
      </c>
      <c r="AV21" s="230" t="str">
        <f>IF(AV20=1,"日",IF(AV20=2,"月",IF(AV20=3,"火",IF(AV20=4,"水",IF(AV20=5,"木",IF(AV20=6,"金",IF(AV20=0,"","土")))))))</f>
        <v/>
      </c>
      <c r="AW21" s="230" t="str">
        <f>IF(AW20=1,"日",IF(AW20=2,"月",IF(AW20=3,"火",IF(AW20=4,"水",IF(AW20=5,"木",IF(AW20=6,"金",IF(AW20=0,"","土")))))))</f>
        <v/>
      </c>
      <c r="AX21" s="1005"/>
      <c r="AY21" s="1006"/>
      <c r="AZ21" s="1011"/>
      <c r="BA21" s="1012"/>
      <c r="BB21" s="813"/>
      <c r="BC21" s="814"/>
      <c r="BD21" s="814"/>
      <c r="BE21" s="814"/>
      <c r="BF21" s="815"/>
    </row>
    <row r="22" spans="2:58" ht="20.25" customHeight="1" x14ac:dyDescent="0.15">
      <c r="B22" s="938">
        <v>1</v>
      </c>
      <c r="C22" s="939"/>
      <c r="D22" s="940"/>
      <c r="E22" s="941"/>
      <c r="F22" s="229"/>
      <c r="G22" s="942"/>
      <c r="H22" s="943"/>
      <c r="I22" s="944"/>
      <c r="J22" s="944"/>
      <c r="K22" s="945"/>
      <c r="L22" s="946"/>
      <c r="M22" s="947"/>
      <c r="N22" s="947"/>
      <c r="O22" s="948"/>
      <c r="P22" s="949" t="s">
        <v>296</v>
      </c>
      <c r="Q22" s="950"/>
      <c r="R22" s="951"/>
      <c r="S22" s="225"/>
      <c r="T22" s="224"/>
      <c r="U22" s="224"/>
      <c r="V22" s="224"/>
      <c r="W22" s="224"/>
      <c r="X22" s="224"/>
      <c r="Y22" s="226"/>
      <c r="Z22" s="225"/>
      <c r="AA22" s="224"/>
      <c r="AB22" s="224"/>
      <c r="AC22" s="224"/>
      <c r="AD22" s="224"/>
      <c r="AE22" s="224"/>
      <c r="AF22" s="226"/>
      <c r="AG22" s="225"/>
      <c r="AH22" s="224"/>
      <c r="AI22" s="224"/>
      <c r="AJ22" s="224"/>
      <c r="AK22" s="224"/>
      <c r="AL22" s="224"/>
      <c r="AM22" s="226"/>
      <c r="AN22" s="225"/>
      <c r="AO22" s="224"/>
      <c r="AP22" s="224"/>
      <c r="AQ22" s="224"/>
      <c r="AR22" s="224"/>
      <c r="AS22" s="224"/>
      <c r="AT22" s="226"/>
      <c r="AU22" s="225"/>
      <c r="AV22" s="224"/>
      <c r="AW22" s="224"/>
      <c r="AX22" s="1015"/>
      <c r="AY22" s="1016"/>
      <c r="AZ22" s="1017"/>
      <c r="BA22" s="1018"/>
      <c r="BB22" s="1019"/>
      <c r="BC22" s="1020"/>
      <c r="BD22" s="1020"/>
      <c r="BE22" s="1020"/>
      <c r="BF22" s="1021"/>
    </row>
    <row r="23" spans="2:58" ht="20.25" customHeight="1" x14ac:dyDescent="0.15">
      <c r="B23" s="857"/>
      <c r="C23" s="932"/>
      <c r="D23" s="933"/>
      <c r="E23" s="934"/>
      <c r="F23" s="223"/>
      <c r="G23" s="825"/>
      <c r="H23" s="830"/>
      <c r="I23" s="828"/>
      <c r="J23" s="828"/>
      <c r="K23" s="829"/>
      <c r="L23" s="837"/>
      <c r="M23" s="838"/>
      <c r="N23" s="838"/>
      <c r="O23" s="839"/>
      <c r="P23" s="885" t="s">
        <v>295</v>
      </c>
      <c r="Q23" s="886"/>
      <c r="R23" s="887"/>
      <c r="S23" s="221" t="str">
        <f>IF(S22="","",VLOOKUP(S22,'シフト記号表（勤務時間帯）'!$C$6:$K$35,9,FALSE))</f>
        <v/>
      </c>
      <c r="T23" s="220" t="str">
        <f>IF(T22="","",VLOOKUP(T22,'シフト記号表（勤務時間帯）'!$C$6:$K$35,9,FALSE))</f>
        <v/>
      </c>
      <c r="U23" s="220" t="str">
        <f>IF(U22="","",VLOOKUP(U22,'シフト記号表（勤務時間帯）'!$C$6:$K$35,9,FALSE))</f>
        <v/>
      </c>
      <c r="V23" s="220" t="str">
        <f>IF(V22="","",VLOOKUP(V22,'シフト記号表（勤務時間帯）'!$C$6:$K$35,9,FALSE))</f>
        <v/>
      </c>
      <c r="W23" s="220" t="str">
        <f>IF(W22="","",VLOOKUP(W22,'シフト記号表（勤務時間帯）'!$C$6:$K$35,9,FALSE))</f>
        <v/>
      </c>
      <c r="X23" s="220" t="str">
        <f>IF(X22="","",VLOOKUP(X22,'シフト記号表（勤務時間帯）'!$C$6:$K$35,9,FALSE))</f>
        <v/>
      </c>
      <c r="Y23" s="222" t="str">
        <f>IF(Y22="","",VLOOKUP(Y22,'シフト記号表（勤務時間帯）'!$C$6:$K$35,9,FALSE))</f>
        <v/>
      </c>
      <c r="Z23" s="221" t="str">
        <f>IF(Z22="","",VLOOKUP(Z22,'シフト記号表（勤務時間帯）'!$C$6:$K$35,9,FALSE))</f>
        <v/>
      </c>
      <c r="AA23" s="220" t="str">
        <f>IF(AA22="","",VLOOKUP(AA22,'シフト記号表（勤務時間帯）'!$C$6:$K$35,9,FALSE))</f>
        <v/>
      </c>
      <c r="AB23" s="220" t="str">
        <f>IF(AB22="","",VLOOKUP(AB22,'シフト記号表（勤務時間帯）'!$C$6:$K$35,9,FALSE))</f>
        <v/>
      </c>
      <c r="AC23" s="220" t="str">
        <f>IF(AC22="","",VLOOKUP(AC22,'シフト記号表（勤務時間帯）'!$C$6:$K$35,9,FALSE))</f>
        <v/>
      </c>
      <c r="AD23" s="220" t="str">
        <f>IF(AD22="","",VLOOKUP(AD22,'シフト記号表（勤務時間帯）'!$C$6:$K$35,9,FALSE))</f>
        <v/>
      </c>
      <c r="AE23" s="220" t="str">
        <f>IF(AE22="","",VLOOKUP(AE22,'シフト記号表（勤務時間帯）'!$C$6:$K$35,9,FALSE))</f>
        <v/>
      </c>
      <c r="AF23" s="222" t="str">
        <f>IF(AF22="","",VLOOKUP(AF22,'シフト記号表（勤務時間帯）'!$C$6:$K$35,9,FALSE))</f>
        <v/>
      </c>
      <c r="AG23" s="221" t="str">
        <f>IF(AG22="","",VLOOKUP(AG22,'シフト記号表（勤務時間帯）'!$C$6:$K$35,9,FALSE))</f>
        <v/>
      </c>
      <c r="AH23" s="220" t="str">
        <f>IF(AH22="","",VLOOKUP(AH22,'シフト記号表（勤務時間帯）'!$C$6:$K$35,9,FALSE))</f>
        <v/>
      </c>
      <c r="AI23" s="220" t="str">
        <f>IF(AI22="","",VLOOKUP(AI22,'シフト記号表（勤務時間帯）'!$C$6:$K$35,9,FALSE))</f>
        <v/>
      </c>
      <c r="AJ23" s="220" t="str">
        <f>IF(AJ22="","",VLOOKUP(AJ22,'シフト記号表（勤務時間帯）'!$C$6:$K$35,9,FALSE))</f>
        <v/>
      </c>
      <c r="AK23" s="220" t="str">
        <f>IF(AK22="","",VLOOKUP(AK22,'シフト記号表（勤務時間帯）'!$C$6:$K$35,9,FALSE))</f>
        <v/>
      </c>
      <c r="AL23" s="220" t="str">
        <f>IF(AL22="","",VLOOKUP(AL22,'シフト記号表（勤務時間帯）'!$C$6:$K$35,9,FALSE))</f>
        <v/>
      </c>
      <c r="AM23" s="222" t="str">
        <f>IF(AM22="","",VLOOKUP(AM22,'シフト記号表（勤務時間帯）'!$C$6:$K$35,9,FALSE))</f>
        <v/>
      </c>
      <c r="AN23" s="221" t="str">
        <f>IF(AN22="","",VLOOKUP(AN22,'シフト記号表（勤務時間帯）'!$C$6:$K$35,9,FALSE))</f>
        <v/>
      </c>
      <c r="AO23" s="220" t="str">
        <f>IF(AO22="","",VLOOKUP(AO22,'シフト記号表（勤務時間帯）'!$C$6:$K$35,9,FALSE))</f>
        <v/>
      </c>
      <c r="AP23" s="220" t="str">
        <f>IF(AP22="","",VLOOKUP(AP22,'シフト記号表（勤務時間帯）'!$C$6:$K$35,9,FALSE))</f>
        <v/>
      </c>
      <c r="AQ23" s="220" t="str">
        <f>IF(AQ22="","",VLOOKUP(AQ22,'シフト記号表（勤務時間帯）'!$C$6:$K$35,9,FALSE))</f>
        <v/>
      </c>
      <c r="AR23" s="220" t="str">
        <f>IF(AR22="","",VLOOKUP(AR22,'シフト記号表（勤務時間帯）'!$C$6:$K$35,9,FALSE))</f>
        <v/>
      </c>
      <c r="AS23" s="220" t="str">
        <f>IF(AS22="","",VLOOKUP(AS22,'シフト記号表（勤務時間帯）'!$C$6:$K$35,9,FALSE))</f>
        <v/>
      </c>
      <c r="AT23" s="222" t="str">
        <f>IF(AT22="","",VLOOKUP(AT22,'シフト記号表（勤務時間帯）'!$C$6:$K$35,9,FALSE))</f>
        <v/>
      </c>
      <c r="AU23" s="221" t="str">
        <f>IF(AU22="","",VLOOKUP(AU22,'シフト記号表（勤務時間帯）'!$C$6:$K$35,9,FALSE))</f>
        <v/>
      </c>
      <c r="AV23" s="220" t="str">
        <f>IF(AV22="","",VLOOKUP(AV22,'シフト記号表（勤務時間帯）'!$C$6:$K$35,9,FALSE))</f>
        <v/>
      </c>
      <c r="AW23" s="220" t="str">
        <f>IF(AW22="","",VLOOKUP(AW22,'シフト記号表（勤務時間帯）'!$C$6:$K$35,9,FALSE))</f>
        <v/>
      </c>
      <c r="AX23" s="888">
        <f>IF($BB$3="４週",SUM(S23:AT23),IF($BB$3="暦月",SUM(S23:AW23),""))</f>
        <v>0</v>
      </c>
      <c r="AY23" s="889"/>
      <c r="AZ23" s="890">
        <f>IF($BB$3="４週",AX23/4,IF($BB$3="暦月",'地密通所（1枚版）'!AX23/('地密通所（1枚版）'!$BB$8/7),""))</f>
        <v>0</v>
      </c>
      <c r="BA23" s="891"/>
      <c r="BB23" s="879"/>
      <c r="BC23" s="880"/>
      <c r="BD23" s="880"/>
      <c r="BE23" s="880"/>
      <c r="BF23" s="881"/>
    </row>
    <row r="24" spans="2:58" ht="20.25" customHeight="1" x14ac:dyDescent="0.15">
      <c r="B24" s="857"/>
      <c r="C24" s="935"/>
      <c r="D24" s="936"/>
      <c r="E24" s="937"/>
      <c r="F24" s="228">
        <f>C22</f>
        <v>0</v>
      </c>
      <c r="G24" s="825"/>
      <c r="H24" s="830"/>
      <c r="I24" s="828"/>
      <c r="J24" s="828"/>
      <c r="K24" s="829"/>
      <c r="L24" s="837"/>
      <c r="M24" s="838"/>
      <c r="N24" s="838"/>
      <c r="O24" s="839"/>
      <c r="P24" s="892" t="s">
        <v>294</v>
      </c>
      <c r="Q24" s="893"/>
      <c r="R24" s="894"/>
      <c r="S24" s="217" t="str">
        <f>IF(S22="","",VLOOKUP(S22,'シフト記号表（勤務時間帯）'!$C$6:$U$35,19,FALSE))</f>
        <v/>
      </c>
      <c r="T24" s="216" t="str">
        <f>IF(T22="","",VLOOKUP(T22,'シフト記号表（勤務時間帯）'!$C$6:$U$35,19,FALSE))</f>
        <v/>
      </c>
      <c r="U24" s="216" t="str">
        <f>IF(U22="","",VLOOKUP(U22,'シフト記号表（勤務時間帯）'!$C$6:$U$35,19,FALSE))</f>
        <v/>
      </c>
      <c r="V24" s="216" t="str">
        <f>IF(V22="","",VLOOKUP(V22,'シフト記号表（勤務時間帯）'!$C$6:$U$35,19,FALSE))</f>
        <v/>
      </c>
      <c r="W24" s="216" t="str">
        <f>IF(W22="","",VLOOKUP(W22,'シフト記号表（勤務時間帯）'!$C$6:$U$35,19,FALSE))</f>
        <v/>
      </c>
      <c r="X24" s="216" t="str">
        <f>IF(X22="","",VLOOKUP(X22,'シフト記号表（勤務時間帯）'!$C$6:$U$35,19,FALSE))</f>
        <v/>
      </c>
      <c r="Y24" s="218" t="str">
        <f>IF(Y22="","",VLOOKUP(Y22,'シフト記号表（勤務時間帯）'!$C$6:$U$35,19,FALSE))</f>
        <v/>
      </c>
      <c r="Z24" s="217" t="str">
        <f>IF(Z22="","",VLOOKUP(Z22,'シフト記号表（勤務時間帯）'!$C$6:$U$35,19,FALSE))</f>
        <v/>
      </c>
      <c r="AA24" s="216" t="str">
        <f>IF(AA22="","",VLOOKUP(AA22,'シフト記号表（勤務時間帯）'!$C$6:$U$35,19,FALSE))</f>
        <v/>
      </c>
      <c r="AB24" s="216" t="str">
        <f>IF(AB22="","",VLOOKUP(AB22,'シフト記号表（勤務時間帯）'!$C$6:$U$35,19,FALSE))</f>
        <v/>
      </c>
      <c r="AC24" s="216" t="str">
        <f>IF(AC22="","",VLOOKUP(AC22,'シフト記号表（勤務時間帯）'!$C$6:$U$35,19,FALSE))</f>
        <v/>
      </c>
      <c r="AD24" s="216" t="str">
        <f>IF(AD22="","",VLOOKUP(AD22,'シフト記号表（勤務時間帯）'!$C$6:$U$35,19,FALSE))</f>
        <v/>
      </c>
      <c r="AE24" s="216" t="str">
        <f>IF(AE22="","",VLOOKUP(AE22,'シフト記号表（勤務時間帯）'!$C$6:$U$35,19,FALSE))</f>
        <v/>
      </c>
      <c r="AF24" s="218" t="str">
        <f>IF(AF22="","",VLOOKUP(AF22,'シフト記号表（勤務時間帯）'!$C$6:$U$35,19,FALSE))</f>
        <v/>
      </c>
      <c r="AG24" s="217" t="str">
        <f>IF(AG22="","",VLOOKUP(AG22,'シフト記号表（勤務時間帯）'!$C$6:$U$35,19,FALSE))</f>
        <v/>
      </c>
      <c r="AH24" s="216" t="str">
        <f>IF(AH22="","",VLOOKUP(AH22,'シフト記号表（勤務時間帯）'!$C$6:$U$35,19,FALSE))</f>
        <v/>
      </c>
      <c r="AI24" s="216" t="str">
        <f>IF(AI22="","",VLOOKUP(AI22,'シフト記号表（勤務時間帯）'!$C$6:$U$35,19,FALSE))</f>
        <v/>
      </c>
      <c r="AJ24" s="216" t="str">
        <f>IF(AJ22="","",VLOOKUP(AJ22,'シフト記号表（勤務時間帯）'!$C$6:$U$35,19,FALSE))</f>
        <v/>
      </c>
      <c r="AK24" s="216" t="str">
        <f>IF(AK22="","",VLOOKUP(AK22,'シフト記号表（勤務時間帯）'!$C$6:$U$35,19,FALSE))</f>
        <v/>
      </c>
      <c r="AL24" s="216" t="str">
        <f>IF(AL22="","",VLOOKUP(AL22,'シフト記号表（勤務時間帯）'!$C$6:$U$35,19,FALSE))</f>
        <v/>
      </c>
      <c r="AM24" s="218" t="str">
        <f>IF(AM22="","",VLOOKUP(AM22,'シフト記号表（勤務時間帯）'!$C$6:$U$35,19,FALSE))</f>
        <v/>
      </c>
      <c r="AN24" s="217" t="str">
        <f>IF(AN22="","",VLOOKUP(AN22,'シフト記号表（勤務時間帯）'!$C$6:$U$35,19,FALSE))</f>
        <v/>
      </c>
      <c r="AO24" s="216" t="str">
        <f>IF(AO22="","",VLOOKUP(AO22,'シフト記号表（勤務時間帯）'!$C$6:$U$35,19,FALSE))</f>
        <v/>
      </c>
      <c r="AP24" s="216" t="str">
        <f>IF(AP22="","",VLOOKUP(AP22,'シフト記号表（勤務時間帯）'!$C$6:$U$35,19,FALSE))</f>
        <v/>
      </c>
      <c r="AQ24" s="216" t="str">
        <f>IF(AQ22="","",VLOOKUP(AQ22,'シフト記号表（勤務時間帯）'!$C$6:$U$35,19,FALSE))</f>
        <v/>
      </c>
      <c r="AR24" s="216" t="str">
        <f>IF(AR22="","",VLOOKUP(AR22,'シフト記号表（勤務時間帯）'!$C$6:$U$35,19,FALSE))</f>
        <v/>
      </c>
      <c r="AS24" s="216" t="str">
        <f>IF(AS22="","",VLOOKUP(AS22,'シフト記号表（勤務時間帯）'!$C$6:$U$35,19,FALSE))</f>
        <v/>
      </c>
      <c r="AT24" s="218" t="str">
        <f>IF(AT22="","",VLOOKUP(AT22,'シフト記号表（勤務時間帯）'!$C$6:$U$35,19,FALSE))</f>
        <v/>
      </c>
      <c r="AU24" s="217" t="str">
        <f>IF(AU22="","",VLOOKUP(AU22,'シフト記号表（勤務時間帯）'!$C$6:$U$35,19,FALSE))</f>
        <v/>
      </c>
      <c r="AV24" s="216" t="str">
        <f>IF(AV22="","",VLOOKUP(AV22,'シフト記号表（勤務時間帯）'!$C$6:$U$35,19,FALSE))</f>
        <v/>
      </c>
      <c r="AW24" s="216" t="str">
        <f>IF(AW22="","",VLOOKUP(AW22,'シフト記号表（勤務時間帯）'!$C$6:$U$35,19,FALSE))</f>
        <v/>
      </c>
      <c r="AX24" s="874">
        <f>IF($BB$3="４週",SUM(S24:AT24),IF($BB$3="暦月",SUM(S24:AW24),""))</f>
        <v>0</v>
      </c>
      <c r="AY24" s="875"/>
      <c r="AZ24" s="895">
        <f>IF($BB$3="４週",AX24/4,IF($BB$3="暦月",'地密通所（1枚版）'!AX24/('地密通所（1枚版）'!$BB$8/7),""))</f>
        <v>0</v>
      </c>
      <c r="BA24" s="896"/>
      <c r="BB24" s="882"/>
      <c r="BC24" s="883"/>
      <c r="BD24" s="883"/>
      <c r="BE24" s="883"/>
      <c r="BF24" s="884"/>
    </row>
    <row r="25" spans="2:58" ht="20.25" customHeight="1" x14ac:dyDescent="0.15">
      <c r="B25" s="857">
        <f>B22+1</f>
        <v>2</v>
      </c>
      <c r="C25" s="929"/>
      <c r="D25" s="930"/>
      <c r="E25" s="931"/>
      <c r="F25" s="227"/>
      <c r="G25" s="824"/>
      <c r="H25" s="827"/>
      <c r="I25" s="828"/>
      <c r="J25" s="828"/>
      <c r="K25" s="829"/>
      <c r="L25" s="834"/>
      <c r="M25" s="835"/>
      <c r="N25" s="835"/>
      <c r="O25" s="836"/>
      <c r="P25" s="843" t="s">
        <v>296</v>
      </c>
      <c r="Q25" s="844"/>
      <c r="R25" s="845"/>
      <c r="S25" s="225"/>
      <c r="T25" s="224"/>
      <c r="U25" s="224"/>
      <c r="V25" s="224"/>
      <c r="W25" s="224"/>
      <c r="X25" s="224"/>
      <c r="Y25" s="226"/>
      <c r="Z25" s="225"/>
      <c r="AA25" s="224"/>
      <c r="AB25" s="224"/>
      <c r="AC25" s="224"/>
      <c r="AD25" s="224"/>
      <c r="AE25" s="224"/>
      <c r="AF25" s="226"/>
      <c r="AG25" s="225"/>
      <c r="AH25" s="224"/>
      <c r="AI25" s="224"/>
      <c r="AJ25" s="224"/>
      <c r="AK25" s="224"/>
      <c r="AL25" s="224"/>
      <c r="AM25" s="226"/>
      <c r="AN25" s="225"/>
      <c r="AO25" s="224"/>
      <c r="AP25" s="224"/>
      <c r="AQ25" s="224"/>
      <c r="AR25" s="224"/>
      <c r="AS25" s="224"/>
      <c r="AT25" s="226"/>
      <c r="AU25" s="225"/>
      <c r="AV25" s="224"/>
      <c r="AW25" s="224"/>
      <c r="AX25" s="822"/>
      <c r="AY25" s="823"/>
      <c r="AZ25" s="897"/>
      <c r="BA25" s="898"/>
      <c r="BB25" s="876"/>
      <c r="BC25" s="877"/>
      <c r="BD25" s="877"/>
      <c r="BE25" s="877"/>
      <c r="BF25" s="878"/>
    </row>
    <row r="26" spans="2:58" ht="20.25" customHeight="1" x14ac:dyDescent="0.15">
      <c r="B26" s="857"/>
      <c r="C26" s="932"/>
      <c r="D26" s="933"/>
      <c r="E26" s="934"/>
      <c r="F26" s="223"/>
      <c r="G26" s="825"/>
      <c r="H26" s="830"/>
      <c r="I26" s="828"/>
      <c r="J26" s="828"/>
      <c r="K26" s="829"/>
      <c r="L26" s="837"/>
      <c r="M26" s="838"/>
      <c r="N26" s="838"/>
      <c r="O26" s="839"/>
      <c r="P26" s="885" t="s">
        <v>295</v>
      </c>
      <c r="Q26" s="886"/>
      <c r="R26" s="887"/>
      <c r="S26" s="221" t="str">
        <f>IF(S25="","",VLOOKUP(S25,'シフト記号表（勤務時間帯）'!$C$6:$K$35,9,FALSE))</f>
        <v/>
      </c>
      <c r="T26" s="220" t="str">
        <f>IF(T25="","",VLOOKUP(T25,'シフト記号表（勤務時間帯）'!$C$6:$K$35,9,FALSE))</f>
        <v/>
      </c>
      <c r="U26" s="220" t="str">
        <f>IF(U25="","",VLOOKUP(U25,'シフト記号表（勤務時間帯）'!$C$6:$K$35,9,FALSE))</f>
        <v/>
      </c>
      <c r="V26" s="220" t="str">
        <f>IF(V25="","",VLOOKUP(V25,'シフト記号表（勤務時間帯）'!$C$6:$K$35,9,FALSE))</f>
        <v/>
      </c>
      <c r="W26" s="220" t="str">
        <f>IF(W25="","",VLOOKUP(W25,'シフト記号表（勤務時間帯）'!$C$6:$K$35,9,FALSE))</f>
        <v/>
      </c>
      <c r="X26" s="220" t="str">
        <f>IF(X25="","",VLOOKUP(X25,'シフト記号表（勤務時間帯）'!$C$6:$K$35,9,FALSE))</f>
        <v/>
      </c>
      <c r="Y26" s="222" t="str">
        <f>IF(Y25="","",VLOOKUP(Y25,'シフト記号表（勤務時間帯）'!$C$6:$K$35,9,FALSE))</f>
        <v/>
      </c>
      <c r="Z26" s="221" t="str">
        <f>IF(Z25="","",VLOOKUP(Z25,'シフト記号表（勤務時間帯）'!$C$6:$K$35,9,FALSE))</f>
        <v/>
      </c>
      <c r="AA26" s="220" t="str">
        <f>IF(AA25="","",VLOOKUP(AA25,'シフト記号表（勤務時間帯）'!$C$6:$K$35,9,FALSE))</f>
        <v/>
      </c>
      <c r="AB26" s="220" t="str">
        <f>IF(AB25="","",VLOOKUP(AB25,'シフト記号表（勤務時間帯）'!$C$6:$K$35,9,FALSE))</f>
        <v/>
      </c>
      <c r="AC26" s="220" t="str">
        <f>IF(AC25="","",VLOOKUP(AC25,'シフト記号表（勤務時間帯）'!$C$6:$K$35,9,FALSE))</f>
        <v/>
      </c>
      <c r="AD26" s="220" t="str">
        <f>IF(AD25="","",VLOOKUP(AD25,'シフト記号表（勤務時間帯）'!$C$6:$K$35,9,FALSE))</f>
        <v/>
      </c>
      <c r="AE26" s="220" t="str">
        <f>IF(AE25="","",VLOOKUP(AE25,'シフト記号表（勤務時間帯）'!$C$6:$K$35,9,FALSE))</f>
        <v/>
      </c>
      <c r="AF26" s="222" t="str">
        <f>IF(AF25="","",VLOOKUP(AF25,'シフト記号表（勤務時間帯）'!$C$6:$K$35,9,FALSE))</f>
        <v/>
      </c>
      <c r="AG26" s="221" t="str">
        <f>IF(AG25="","",VLOOKUP(AG25,'シフト記号表（勤務時間帯）'!$C$6:$K$35,9,FALSE))</f>
        <v/>
      </c>
      <c r="AH26" s="220" t="str">
        <f>IF(AH25="","",VLOOKUP(AH25,'シフト記号表（勤務時間帯）'!$C$6:$K$35,9,FALSE))</f>
        <v/>
      </c>
      <c r="AI26" s="220" t="str">
        <f>IF(AI25="","",VLOOKUP(AI25,'シフト記号表（勤務時間帯）'!$C$6:$K$35,9,FALSE))</f>
        <v/>
      </c>
      <c r="AJ26" s="220" t="str">
        <f>IF(AJ25="","",VLOOKUP(AJ25,'シフト記号表（勤務時間帯）'!$C$6:$K$35,9,FALSE))</f>
        <v/>
      </c>
      <c r="AK26" s="220" t="str">
        <f>IF(AK25="","",VLOOKUP(AK25,'シフト記号表（勤務時間帯）'!$C$6:$K$35,9,FALSE))</f>
        <v/>
      </c>
      <c r="AL26" s="220" t="str">
        <f>IF(AL25="","",VLOOKUP(AL25,'シフト記号表（勤務時間帯）'!$C$6:$K$35,9,FALSE))</f>
        <v/>
      </c>
      <c r="AM26" s="222" t="str">
        <f>IF(AM25="","",VLOOKUP(AM25,'シフト記号表（勤務時間帯）'!$C$6:$K$35,9,FALSE))</f>
        <v/>
      </c>
      <c r="AN26" s="221" t="str">
        <f>IF(AN25="","",VLOOKUP(AN25,'シフト記号表（勤務時間帯）'!$C$6:$K$35,9,FALSE))</f>
        <v/>
      </c>
      <c r="AO26" s="220" t="str">
        <f>IF(AO25="","",VLOOKUP(AO25,'シフト記号表（勤務時間帯）'!$C$6:$K$35,9,FALSE))</f>
        <v/>
      </c>
      <c r="AP26" s="220" t="str">
        <f>IF(AP25="","",VLOOKUP(AP25,'シフト記号表（勤務時間帯）'!$C$6:$K$35,9,FALSE))</f>
        <v/>
      </c>
      <c r="AQ26" s="220" t="str">
        <f>IF(AQ25="","",VLOOKUP(AQ25,'シフト記号表（勤務時間帯）'!$C$6:$K$35,9,FALSE))</f>
        <v/>
      </c>
      <c r="AR26" s="220" t="str">
        <f>IF(AR25="","",VLOOKUP(AR25,'シフト記号表（勤務時間帯）'!$C$6:$K$35,9,FALSE))</f>
        <v/>
      </c>
      <c r="AS26" s="220" t="str">
        <f>IF(AS25="","",VLOOKUP(AS25,'シフト記号表（勤務時間帯）'!$C$6:$K$35,9,FALSE))</f>
        <v/>
      </c>
      <c r="AT26" s="222" t="str">
        <f>IF(AT25="","",VLOOKUP(AT25,'シフト記号表（勤務時間帯）'!$C$6:$K$35,9,FALSE))</f>
        <v/>
      </c>
      <c r="AU26" s="221" t="str">
        <f>IF(AU25="","",VLOOKUP(AU25,'シフト記号表（勤務時間帯）'!$C$6:$K$35,9,FALSE))</f>
        <v/>
      </c>
      <c r="AV26" s="220" t="str">
        <f>IF(AV25="","",VLOOKUP(AV25,'シフト記号表（勤務時間帯）'!$C$6:$K$35,9,FALSE))</f>
        <v/>
      </c>
      <c r="AW26" s="220" t="str">
        <f>IF(AW25="","",VLOOKUP(AW25,'シフト記号表（勤務時間帯）'!$C$6:$K$35,9,FALSE))</f>
        <v/>
      </c>
      <c r="AX26" s="888">
        <f>IF($BB$3="４週",SUM(S26:AT26),IF($BB$3="暦月",SUM(S26:AW26),""))</f>
        <v>0</v>
      </c>
      <c r="AY26" s="889"/>
      <c r="AZ26" s="890">
        <f>IF($BB$3="４週",AX26/4,IF($BB$3="暦月",'地密通所（1枚版）'!AX26/('地密通所（1枚版）'!$BB$8/7),""))</f>
        <v>0</v>
      </c>
      <c r="BA26" s="891"/>
      <c r="BB26" s="879"/>
      <c r="BC26" s="880"/>
      <c r="BD26" s="880"/>
      <c r="BE26" s="880"/>
      <c r="BF26" s="881"/>
    </row>
    <row r="27" spans="2:58" ht="20.25" customHeight="1" x14ac:dyDescent="0.15">
      <c r="B27" s="857"/>
      <c r="C27" s="935"/>
      <c r="D27" s="936"/>
      <c r="E27" s="937"/>
      <c r="F27" s="223">
        <f>C25</f>
        <v>0</v>
      </c>
      <c r="G27" s="928"/>
      <c r="H27" s="830"/>
      <c r="I27" s="828"/>
      <c r="J27" s="828"/>
      <c r="K27" s="829"/>
      <c r="L27" s="926"/>
      <c r="M27" s="924"/>
      <c r="N27" s="924"/>
      <c r="O27" s="925"/>
      <c r="P27" s="892" t="s">
        <v>294</v>
      </c>
      <c r="Q27" s="893"/>
      <c r="R27" s="894"/>
      <c r="S27" s="217" t="str">
        <f>IF(S25="","",VLOOKUP(S25,'シフト記号表（勤務時間帯）'!$C$6:$U$35,19,FALSE))</f>
        <v/>
      </c>
      <c r="T27" s="216" t="str">
        <f>IF(T25="","",VLOOKUP(T25,'シフト記号表（勤務時間帯）'!$C$6:$U$35,19,FALSE))</f>
        <v/>
      </c>
      <c r="U27" s="216" t="str">
        <f>IF(U25="","",VLOOKUP(U25,'シフト記号表（勤務時間帯）'!$C$6:$U$35,19,FALSE))</f>
        <v/>
      </c>
      <c r="V27" s="216" t="str">
        <f>IF(V25="","",VLOOKUP(V25,'シフト記号表（勤務時間帯）'!$C$6:$U$35,19,FALSE))</f>
        <v/>
      </c>
      <c r="W27" s="216" t="str">
        <f>IF(W25="","",VLOOKUP(W25,'シフト記号表（勤務時間帯）'!$C$6:$U$35,19,FALSE))</f>
        <v/>
      </c>
      <c r="X27" s="216" t="str">
        <f>IF(X25="","",VLOOKUP(X25,'シフト記号表（勤務時間帯）'!$C$6:$U$35,19,FALSE))</f>
        <v/>
      </c>
      <c r="Y27" s="218" t="str">
        <f>IF(Y25="","",VLOOKUP(Y25,'シフト記号表（勤務時間帯）'!$C$6:$U$35,19,FALSE))</f>
        <v/>
      </c>
      <c r="Z27" s="217" t="str">
        <f>IF(Z25="","",VLOOKUP(Z25,'シフト記号表（勤務時間帯）'!$C$6:$U$35,19,FALSE))</f>
        <v/>
      </c>
      <c r="AA27" s="216" t="str">
        <f>IF(AA25="","",VLOOKUP(AA25,'シフト記号表（勤務時間帯）'!$C$6:$U$35,19,FALSE))</f>
        <v/>
      </c>
      <c r="AB27" s="216" t="str">
        <f>IF(AB25="","",VLOOKUP(AB25,'シフト記号表（勤務時間帯）'!$C$6:$U$35,19,FALSE))</f>
        <v/>
      </c>
      <c r="AC27" s="216" t="str">
        <f>IF(AC25="","",VLOOKUP(AC25,'シフト記号表（勤務時間帯）'!$C$6:$U$35,19,FALSE))</f>
        <v/>
      </c>
      <c r="AD27" s="216" t="str">
        <f>IF(AD25="","",VLOOKUP(AD25,'シフト記号表（勤務時間帯）'!$C$6:$U$35,19,FALSE))</f>
        <v/>
      </c>
      <c r="AE27" s="216" t="str">
        <f>IF(AE25="","",VLOOKUP(AE25,'シフト記号表（勤務時間帯）'!$C$6:$U$35,19,FALSE))</f>
        <v/>
      </c>
      <c r="AF27" s="218" t="str">
        <f>IF(AF25="","",VLOOKUP(AF25,'シフト記号表（勤務時間帯）'!$C$6:$U$35,19,FALSE))</f>
        <v/>
      </c>
      <c r="AG27" s="217" t="str">
        <f>IF(AG25="","",VLOOKUP(AG25,'シフト記号表（勤務時間帯）'!$C$6:$U$35,19,FALSE))</f>
        <v/>
      </c>
      <c r="AH27" s="216" t="str">
        <f>IF(AH25="","",VLOOKUP(AH25,'シフト記号表（勤務時間帯）'!$C$6:$U$35,19,FALSE))</f>
        <v/>
      </c>
      <c r="AI27" s="216" t="str">
        <f>IF(AI25="","",VLOOKUP(AI25,'シフト記号表（勤務時間帯）'!$C$6:$U$35,19,FALSE))</f>
        <v/>
      </c>
      <c r="AJ27" s="216" t="str">
        <f>IF(AJ25="","",VLOOKUP(AJ25,'シフト記号表（勤務時間帯）'!$C$6:$U$35,19,FALSE))</f>
        <v/>
      </c>
      <c r="AK27" s="216" t="str">
        <f>IF(AK25="","",VLOOKUP(AK25,'シフト記号表（勤務時間帯）'!$C$6:$U$35,19,FALSE))</f>
        <v/>
      </c>
      <c r="AL27" s="216" t="str">
        <f>IF(AL25="","",VLOOKUP(AL25,'シフト記号表（勤務時間帯）'!$C$6:$U$35,19,FALSE))</f>
        <v/>
      </c>
      <c r="AM27" s="218" t="str">
        <f>IF(AM25="","",VLOOKUP(AM25,'シフト記号表（勤務時間帯）'!$C$6:$U$35,19,FALSE))</f>
        <v/>
      </c>
      <c r="AN27" s="217" t="str">
        <f>IF(AN25="","",VLOOKUP(AN25,'シフト記号表（勤務時間帯）'!$C$6:$U$35,19,FALSE))</f>
        <v/>
      </c>
      <c r="AO27" s="216" t="str">
        <f>IF(AO25="","",VLOOKUP(AO25,'シフト記号表（勤務時間帯）'!$C$6:$U$35,19,FALSE))</f>
        <v/>
      </c>
      <c r="AP27" s="216" t="str">
        <f>IF(AP25="","",VLOOKUP(AP25,'シフト記号表（勤務時間帯）'!$C$6:$U$35,19,FALSE))</f>
        <v/>
      </c>
      <c r="AQ27" s="216" t="str">
        <f>IF(AQ25="","",VLOOKUP(AQ25,'シフト記号表（勤務時間帯）'!$C$6:$U$35,19,FALSE))</f>
        <v/>
      </c>
      <c r="AR27" s="216" t="str">
        <f>IF(AR25="","",VLOOKUP(AR25,'シフト記号表（勤務時間帯）'!$C$6:$U$35,19,FALSE))</f>
        <v/>
      </c>
      <c r="AS27" s="216" t="str">
        <f>IF(AS25="","",VLOOKUP(AS25,'シフト記号表（勤務時間帯）'!$C$6:$U$35,19,FALSE))</f>
        <v/>
      </c>
      <c r="AT27" s="218" t="str">
        <f>IF(AT25="","",VLOOKUP(AT25,'シフト記号表（勤務時間帯）'!$C$6:$U$35,19,FALSE))</f>
        <v/>
      </c>
      <c r="AU27" s="217" t="str">
        <f>IF(AU25="","",VLOOKUP(AU25,'シフト記号表（勤務時間帯）'!$C$6:$U$35,19,FALSE))</f>
        <v/>
      </c>
      <c r="AV27" s="216" t="str">
        <f>IF(AV25="","",VLOOKUP(AV25,'シフト記号表（勤務時間帯）'!$C$6:$U$35,19,FALSE))</f>
        <v/>
      </c>
      <c r="AW27" s="216" t="str">
        <f>IF(AW25="","",VLOOKUP(AW25,'シフト記号表（勤務時間帯）'!$C$6:$U$35,19,FALSE))</f>
        <v/>
      </c>
      <c r="AX27" s="874">
        <f>IF($BB$3="４週",SUM(S27:AT27),IF($BB$3="暦月",SUM(S27:AW27),""))</f>
        <v>0</v>
      </c>
      <c r="AY27" s="875"/>
      <c r="AZ27" s="895">
        <f>IF($BB$3="４週",AX27/4,IF($BB$3="暦月",'地密通所（1枚版）'!AX27/('地密通所（1枚版）'!$BB$8/7),""))</f>
        <v>0</v>
      </c>
      <c r="BA27" s="896"/>
      <c r="BB27" s="882"/>
      <c r="BC27" s="883"/>
      <c r="BD27" s="883"/>
      <c r="BE27" s="883"/>
      <c r="BF27" s="884"/>
    </row>
    <row r="28" spans="2:58" ht="20.25" customHeight="1" x14ac:dyDescent="0.15">
      <c r="B28" s="857">
        <f>B25+1</f>
        <v>3</v>
      </c>
      <c r="C28" s="859"/>
      <c r="D28" s="860"/>
      <c r="E28" s="861"/>
      <c r="F28" s="227"/>
      <c r="G28" s="824"/>
      <c r="H28" s="827"/>
      <c r="I28" s="828"/>
      <c r="J28" s="828"/>
      <c r="K28" s="829"/>
      <c r="L28" s="834"/>
      <c r="M28" s="835"/>
      <c r="N28" s="835"/>
      <c r="O28" s="836"/>
      <c r="P28" s="843" t="s">
        <v>296</v>
      </c>
      <c r="Q28" s="844"/>
      <c r="R28" s="845"/>
      <c r="S28" s="225"/>
      <c r="T28" s="224"/>
      <c r="U28" s="224"/>
      <c r="V28" s="224"/>
      <c r="W28" s="224"/>
      <c r="X28" s="224"/>
      <c r="Y28" s="226"/>
      <c r="Z28" s="225"/>
      <c r="AA28" s="224"/>
      <c r="AB28" s="224"/>
      <c r="AC28" s="224"/>
      <c r="AD28" s="224"/>
      <c r="AE28" s="224"/>
      <c r="AF28" s="226"/>
      <c r="AG28" s="225"/>
      <c r="AH28" s="224"/>
      <c r="AI28" s="224"/>
      <c r="AJ28" s="224"/>
      <c r="AK28" s="224"/>
      <c r="AL28" s="224"/>
      <c r="AM28" s="226"/>
      <c r="AN28" s="225"/>
      <c r="AO28" s="224"/>
      <c r="AP28" s="224"/>
      <c r="AQ28" s="224"/>
      <c r="AR28" s="224"/>
      <c r="AS28" s="224"/>
      <c r="AT28" s="226"/>
      <c r="AU28" s="225"/>
      <c r="AV28" s="224"/>
      <c r="AW28" s="224"/>
      <c r="AX28" s="822"/>
      <c r="AY28" s="823"/>
      <c r="AZ28" s="897"/>
      <c r="BA28" s="898"/>
      <c r="BB28" s="876"/>
      <c r="BC28" s="877"/>
      <c r="BD28" s="877"/>
      <c r="BE28" s="877"/>
      <c r="BF28" s="878"/>
    </row>
    <row r="29" spans="2:58" ht="20.25" customHeight="1" x14ac:dyDescent="0.15">
      <c r="B29" s="857"/>
      <c r="C29" s="862"/>
      <c r="D29" s="863"/>
      <c r="E29" s="864"/>
      <c r="F29" s="223"/>
      <c r="G29" s="825"/>
      <c r="H29" s="830"/>
      <c r="I29" s="828"/>
      <c r="J29" s="828"/>
      <c r="K29" s="829"/>
      <c r="L29" s="837"/>
      <c r="M29" s="838"/>
      <c r="N29" s="838"/>
      <c r="O29" s="839"/>
      <c r="P29" s="885" t="s">
        <v>295</v>
      </c>
      <c r="Q29" s="886"/>
      <c r="R29" s="887"/>
      <c r="S29" s="221" t="str">
        <f>IF(S28="","",VLOOKUP(S28,'シフト記号表（勤務時間帯）'!$C$6:$K$35,9,FALSE))</f>
        <v/>
      </c>
      <c r="T29" s="220" t="str">
        <f>IF(T28="","",VLOOKUP(T28,'シフト記号表（勤務時間帯）'!$C$6:$K$35,9,FALSE))</f>
        <v/>
      </c>
      <c r="U29" s="220" t="str">
        <f>IF(U28="","",VLOOKUP(U28,'シフト記号表（勤務時間帯）'!$C$6:$K$35,9,FALSE))</f>
        <v/>
      </c>
      <c r="V29" s="220" t="str">
        <f>IF(V28="","",VLOOKUP(V28,'シフト記号表（勤務時間帯）'!$C$6:$K$35,9,FALSE))</f>
        <v/>
      </c>
      <c r="W29" s="220" t="str">
        <f>IF(W28="","",VLOOKUP(W28,'シフト記号表（勤務時間帯）'!$C$6:$K$35,9,FALSE))</f>
        <v/>
      </c>
      <c r="X29" s="220" t="str">
        <f>IF(X28="","",VLOOKUP(X28,'シフト記号表（勤務時間帯）'!$C$6:$K$35,9,FALSE))</f>
        <v/>
      </c>
      <c r="Y29" s="222" t="str">
        <f>IF(Y28="","",VLOOKUP(Y28,'シフト記号表（勤務時間帯）'!$C$6:$K$35,9,FALSE))</f>
        <v/>
      </c>
      <c r="Z29" s="221" t="str">
        <f>IF(Z28="","",VLOOKUP(Z28,'シフト記号表（勤務時間帯）'!$C$6:$K$35,9,FALSE))</f>
        <v/>
      </c>
      <c r="AA29" s="220" t="str">
        <f>IF(AA28="","",VLOOKUP(AA28,'シフト記号表（勤務時間帯）'!$C$6:$K$35,9,FALSE))</f>
        <v/>
      </c>
      <c r="AB29" s="220" t="str">
        <f>IF(AB28="","",VLOOKUP(AB28,'シフト記号表（勤務時間帯）'!$C$6:$K$35,9,FALSE))</f>
        <v/>
      </c>
      <c r="AC29" s="220" t="str">
        <f>IF(AC28="","",VLOOKUP(AC28,'シフト記号表（勤務時間帯）'!$C$6:$K$35,9,FALSE))</f>
        <v/>
      </c>
      <c r="AD29" s="220" t="str">
        <f>IF(AD28="","",VLOOKUP(AD28,'シフト記号表（勤務時間帯）'!$C$6:$K$35,9,FALSE))</f>
        <v/>
      </c>
      <c r="AE29" s="220" t="str">
        <f>IF(AE28="","",VLOOKUP(AE28,'シフト記号表（勤務時間帯）'!$C$6:$K$35,9,FALSE))</f>
        <v/>
      </c>
      <c r="AF29" s="222" t="str">
        <f>IF(AF28="","",VLOOKUP(AF28,'シフト記号表（勤務時間帯）'!$C$6:$K$35,9,FALSE))</f>
        <v/>
      </c>
      <c r="AG29" s="221" t="str">
        <f>IF(AG28="","",VLOOKUP(AG28,'シフト記号表（勤務時間帯）'!$C$6:$K$35,9,FALSE))</f>
        <v/>
      </c>
      <c r="AH29" s="220" t="str">
        <f>IF(AH28="","",VLOOKUP(AH28,'シフト記号表（勤務時間帯）'!$C$6:$K$35,9,FALSE))</f>
        <v/>
      </c>
      <c r="AI29" s="220" t="str">
        <f>IF(AI28="","",VLOOKUP(AI28,'シフト記号表（勤務時間帯）'!$C$6:$K$35,9,FALSE))</f>
        <v/>
      </c>
      <c r="AJ29" s="220" t="str">
        <f>IF(AJ28="","",VLOOKUP(AJ28,'シフト記号表（勤務時間帯）'!$C$6:$K$35,9,FALSE))</f>
        <v/>
      </c>
      <c r="AK29" s="220" t="str">
        <f>IF(AK28="","",VLOOKUP(AK28,'シフト記号表（勤務時間帯）'!$C$6:$K$35,9,FALSE))</f>
        <v/>
      </c>
      <c r="AL29" s="220" t="str">
        <f>IF(AL28="","",VLOOKUP(AL28,'シフト記号表（勤務時間帯）'!$C$6:$K$35,9,FALSE))</f>
        <v/>
      </c>
      <c r="AM29" s="222" t="str">
        <f>IF(AM28="","",VLOOKUP(AM28,'シフト記号表（勤務時間帯）'!$C$6:$K$35,9,FALSE))</f>
        <v/>
      </c>
      <c r="AN29" s="221" t="str">
        <f>IF(AN28="","",VLOOKUP(AN28,'シフト記号表（勤務時間帯）'!$C$6:$K$35,9,FALSE))</f>
        <v/>
      </c>
      <c r="AO29" s="220" t="str">
        <f>IF(AO28="","",VLOOKUP(AO28,'シフト記号表（勤務時間帯）'!$C$6:$K$35,9,FALSE))</f>
        <v/>
      </c>
      <c r="AP29" s="220" t="str">
        <f>IF(AP28="","",VLOOKUP(AP28,'シフト記号表（勤務時間帯）'!$C$6:$K$35,9,FALSE))</f>
        <v/>
      </c>
      <c r="AQ29" s="220" t="str">
        <f>IF(AQ28="","",VLOOKUP(AQ28,'シフト記号表（勤務時間帯）'!$C$6:$K$35,9,FALSE))</f>
        <v/>
      </c>
      <c r="AR29" s="220" t="str">
        <f>IF(AR28="","",VLOOKUP(AR28,'シフト記号表（勤務時間帯）'!$C$6:$K$35,9,FALSE))</f>
        <v/>
      </c>
      <c r="AS29" s="220" t="str">
        <f>IF(AS28="","",VLOOKUP(AS28,'シフト記号表（勤務時間帯）'!$C$6:$K$35,9,FALSE))</f>
        <v/>
      </c>
      <c r="AT29" s="222" t="str">
        <f>IF(AT28="","",VLOOKUP(AT28,'シフト記号表（勤務時間帯）'!$C$6:$K$35,9,FALSE))</f>
        <v/>
      </c>
      <c r="AU29" s="221" t="str">
        <f>IF(AU28="","",VLOOKUP(AU28,'シフト記号表（勤務時間帯）'!$C$6:$K$35,9,FALSE))</f>
        <v/>
      </c>
      <c r="AV29" s="220" t="str">
        <f>IF(AV28="","",VLOOKUP(AV28,'シフト記号表（勤務時間帯）'!$C$6:$K$35,9,FALSE))</f>
        <v/>
      </c>
      <c r="AW29" s="220" t="str">
        <f>IF(AW28="","",VLOOKUP(AW28,'シフト記号表（勤務時間帯）'!$C$6:$K$35,9,FALSE))</f>
        <v/>
      </c>
      <c r="AX29" s="888">
        <f>IF($BB$3="４週",SUM(S29:AT29),IF($BB$3="暦月",SUM(S29:AW29),""))</f>
        <v>0</v>
      </c>
      <c r="AY29" s="889"/>
      <c r="AZ29" s="890">
        <f>IF($BB$3="４週",AX29/4,IF($BB$3="暦月",'地密通所（1枚版）'!AX29/('地密通所（1枚版）'!$BB$8/7),""))</f>
        <v>0</v>
      </c>
      <c r="BA29" s="891"/>
      <c r="BB29" s="879"/>
      <c r="BC29" s="880"/>
      <c r="BD29" s="880"/>
      <c r="BE29" s="880"/>
      <c r="BF29" s="881"/>
    </row>
    <row r="30" spans="2:58" ht="20.25" customHeight="1" x14ac:dyDescent="0.15">
      <c r="B30" s="857"/>
      <c r="C30" s="865"/>
      <c r="D30" s="866"/>
      <c r="E30" s="867"/>
      <c r="F30" s="223">
        <f>C28</f>
        <v>0</v>
      </c>
      <c r="G30" s="928"/>
      <c r="H30" s="830"/>
      <c r="I30" s="828"/>
      <c r="J30" s="828"/>
      <c r="K30" s="829"/>
      <c r="L30" s="926"/>
      <c r="M30" s="924"/>
      <c r="N30" s="924"/>
      <c r="O30" s="925"/>
      <c r="P30" s="892" t="s">
        <v>294</v>
      </c>
      <c r="Q30" s="893"/>
      <c r="R30" s="894"/>
      <c r="S30" s="217" t="str">
        <f>IF(S28="","",VLOOKUP(S28,'シフト記号表（勤務時間帯）'!$C$6:$U$35,19,FALSE))</f>
        <v/>
      </c>
      <c r="T30" s="216" t="str">
        <f>IF(T28="","",VLOOKUP(T28,'シフト記号表（勤務時間帯）'!$C$6:$U$35,19,FALSE))</f>
        <v/>
      </c>
      <c r="U30" s="216" t="str">
        <f>IF(U28="","",VLOOKUP(U28,'シフト記号表（勤務時間帯）'!$C$6:$U$35,19,FALSE))</f>
        <v/>
      </c>
      <c r="V30" s="216" t="str">
        <f>IF(V28="","",VLOOKUP(V28,'シフト記号表（勤務時間帯）'!$C$6:$U$35,19,FALSE))</f>
        <v/>
      </c>
      <c r="W30" s="216" t="str">
        <f>IF(W28="","",VLOOKUP(W28,'シフト記号表（勤務時間帯）'!$C$6:$U$35,19,FALSE))</f>
        <v/>
      </c>
      <c r="X30" s="216" t="str">
        <f>IF(X28="","",VLOOKUP(X28,'シフト記号表（勤務時間帯）'!$C$6:$U$35,19,FALSE))</f>
        <v/>
      </c>
      <c r="Y30" s="218" t="str">
        <f>IF(Y28="","",VLOOKUP(Y28,'シフト記号表（勤務時間帯）'!$C$6:$U$35,19,FALSE))</f>
        <v/>
      </c>
      <c r="Z30" s="217" t="str">
        <f>IF(Z28="","",VLOOKUP(Z28,'シフト記号表（勤務時間帯）'!$C$6:$U$35,19,FALSE))</f>
        <v/>
      </c>
      <c r="AA30" s="216" t="str">
        <f>IF(AA28="","",VLOOKUP(AA28,'シフト記号表（勤務時間帯）'!$C$6:$U$35,19,FALSE))</f>
        <v/>
      </c>
      <c r="AB30" s="216" t="str">
        <f>IF(AB28="","",VLOOKUP(AB28,'シフト記号表（勤務時間帯）'!$C$6:$U$35,19,FALSE))</f>
        <v/>
      </c>
      <c r="AC30" s="216" t="str">
        <f>IF(AC28="","",VLOOKUP(AC28,'シフト記号表（勤務時間帯）'!$C$6:$U$35,19,FALSE))</f>
        <v/>
      </c>
      <c r="AD30" s="216" t="str">
        <f>IF(AD28="","",VLOOKUP(AD28,'シフト記号表（勤務時間帯）'!$C$6:$U$35,19,FALSE))</f>
        <v/>
      </c>
      <c r="AE30" s="216" t="str">
        <f>IF(AE28="","",VLOOKUP(AE28,'シフト記号表（勤務時間帯）'!$C$6:$U$35,19,FALSE))</f>
        <v/>
      </c>
      <c r="AF30" s="218" t="str">
        <f>IF(AF28="","",VLOOKUP(AF28,'シフト記号表（勤務時間帯）'!$C$6:$U$35,19,FALSE))</f>
        <v/>
      </c>
      <c r="AG30" s="217" t="str">
        <f>IF(AG28="","",VLOOKUP(AG28,'シフト記号表（勤務時間帯）'!$C$6:$U$35,19,FALSE))</f>
        <v/>
      </c>
      <c r="AH30" s="216" t="str">
        <f>IF(AH28="","",VLOOKUP(AH28,'シフト記号表（勤務時間帯）'!$C$6:$U$35,19,FALSE))</f>
        <v/>
      </c>
      <c r="AI30" s="216" t="str">
        <f>IF(AI28="","",VLOOKUP(AI28,'シフト記号表（勤務時間帯）'!$C$6:$U$35,19,FALSE))</f>
        <v/>
      </c>
      <c r="AJ30" s="216" t="str">
        <f>IF(AJ28="","",VLOOKUP(AJ28,'シフト記号表（勤務時間帯）'!$C$6:$U$35,19,FALSE))</f>
        <v/>
      </c>
      <c r="AK30" s="216" t="str">
        <f>IF(AK28="","",VLOOKUP(AK28,'シフト記号表（勤務時間帯）'!$C$6:$U$35,19,FALSE))</f>
        <v/>
      </c>
      <c r="AL30" s="216" t="str">
        <f>IF(AL28="","",VLOOKUP(AL28,'シフト記号表（勤務時間帯）'!$C$6:$U$35,19,FALSE))</f>
        <v/>
      </c>
      <c r="AM30" s="218" t="str">
        <f>IF(AM28="","",VLOOKUP(AM28,'シフト記号表（勤務時間帯）'!$C$6:$U$35,19,FALSE))</f>
        <v/>
      </c>
      <c r="AN30" s="217" t="str">
        <f>IF(AN28="","",VLOOKUP(AN28,'シフト記号表（勤務時間帯）'!$C$6:$U$35,19,FALSE))</f>
        <v/>
      </c>
      <c r="AO30" s="216" t="str">
        <f>IF(AO28="","",VLOOKUP(AO28,'シフト記号表（勤務時間帯）'!$C$6:$U$35,19,FALSE))</f>
        <v/>
      </c>
      <c r="AP30" s="216" t="str">
        <f>IF(AP28="","",VLOOKUP(AP28,'シフト記号表（勤務時間帯）'!$C$6:$U$35,19,FALSE))</f>
        <v/>
      </c>
      <c r="AQ30" s="216" t="str">
        <f>IF(AQ28="","",VLOOKUP(AQ28,'シフト記号表（勤務時間帯）'!$C$6:$U$35,19,FALSE))</f>
        <v/>
      </c>
      <c r="AR30" s="216" t="str">
        <f>IF(AR28="","",VLOOKUP(AR28,'シフト記号表（勤務時間帯）'!$C$6:$U$35,19,FALSE))</f>
        <v/>
      </c>
      <c r="AS30" s="216" t="str">
        <f>IF(AS28="","",VLOOKUP(AS28,'シフト記号表（勤務時間帯）'!$C$6:$U$35,19,FALSE))</f>
        <v/>
      </c>
      <c r="AT30" s="218" t="str">
        <f>IF(AT28="","",VLOOKUP(AT28,'シフト記号表（勤務時間帯）'!$C$6:$U$35,19,FALSE))</f>
        <v/>
      </c>
      <c r="AU30" s="217" t="str">
        <f>IF(AU28="","",VLOOKUP(AU28,'シフト記号表（勤務時間帯）'!$C$6:$U$35,19,FALSE))</f>
        <v/>
      </c>
      <c r="AV30" s="216" t="str">
        <f>IF(AV28="","",VLOOKUP(AV28,'シフト記号表（勤務時間帯）'!$C$6:$U$35,19,FALSE))</f>
        <v/>
      </c>
      <c r="AW30" s="216" t="str">
        <f>IF(AW28="","",VLOOKUP(AW28,'シフト記号表（勤務時間帯）'!$C$6:$U$35,19,FALSE))</f>
        <v/>
      </c>
      <c r="AX30" s="874">
        <f>IF($BB$3="４週",SUM(S30:AT30),IF($BB$3="暦月",SUM(S30:AW30),""))</f>
        <v>0</v>
      </c>
      <c r="AY30" s="875"/>
      <c r="AZ30" s="895">
        <f>IF($BB$3="４週",AX30/4,IF($BB$3="暦月",'地密通所（1枚版）'!AX30/('地密通所（1枚版）'!$BB$8/7),""))</f>
        <v>0</v>
      </c>
      <c r="BA30" s="896"/>
      <c r="BB30" s="882"/>
      <c r="BC30" s="883"/>
      <c r="BD30" s="883"/>
      <c r="BE30" s="883"/>
      <c r="BF30" s="884"/>
    </row>
    <row r="31" spans="2:58" ht="20.25" customHeight="1" x14ac:dyDescent="0.15">
      <c r="B31" s="857">
        <f>B28+1</f>
        <v>4</v>
      </c>
      <c r="C31" s="859"/>
      <c r="D31" s="860"/>
      <c r="E31" s="861"/>
      <c r="F31" s="227"/>
      <c r="G31" s="824"/>
      <c r="H31" s="827"/>
      <c r="I31" s="828"/>
      <c r="J31" s="828"/>
      <c r="K31" s="829"/>
      <c r="L31" s="834"/>
      <c r="M31" s="835"/>
      <c r="N31" s="835"/>
      <c r="O31" s="836"/>
      <c r="P31" s="843" t="s">
        <v>296</v>
      </c>
      <c r="Q31" s="844"/>
      <c r="R31" s="845"/>
      <c r="S31" s="225"/>
      <c r="T31" s="224"/>
      <c r="U31" s="224"/>
      <c r="V31" s="224"/>
      <c r="W31" s="224"/>
      <c r="X31" s="224"/>
      <c r="Y31" s="226"/>
      <c r="Z31" s="225"/>
      <c r="AA31" s="224"/>
      <c r="AB31" s="224"/>
      <c r="AC31" s="224"/>
      <c r="AD31" s="224"/>
      <c r="AE31" s="224"/>
      <c r="AF31" s="226"/>
      <c r="AG31" s="225"/>
      <c r="AH31" s="224"/>
      <c r="AI31" s="224"/>
      <c r="AJ31" s="224"/>
      <c r="AK31" s="224"/>
      <c r="AL31" s="224"/>
      <c r="AM31" s="226"/>
      <c r="AN31" s="225"/>
      <c r="AO31" s="224"/>
      <c r="AP31" s="224"/>
      <c r="AQ31" s="224"/>
      <c r="AR31" s="224"/>
      <c r="AS31" s="224"/>
      <c r="AT31" s="226"/>
      <c r="AU31" s="225"/>
      <c r="AV31" s="224"/>
      <c r="AW31" s="224"/>
      <c r="AX31" s="822"/>
      <c r="AY31" s="823"/>
      <c r="AZ31" s="897"/>
      <c r="BA31" s="898"/>
      <c r="BB31" s="876"/>
      <c r="BC31" s="877"/>
      <c r="BD31" s="877"/>
      <c r="BE31" s="877"/>
      <c r="BF31" s="878"/>
    </row>
    <row r="32" spans="2:58" ht="20.25" customHeight="1" x14ac:dyDescent="0.15">
      <c r="B32" s="857"/>
      <c r="C32" s="862"/>
      <c r="D32" s="863"/>
      <c r="E32" s="864"/>
      <c r="F32" s="223"/>
      <c r="G32" s="825"/>
      <c r="H32" s="830"/>
      <c r="I32" s="828"/>
      <c r="J32" s="828"/>
      <c r="K32" s="829"/>
      <c r="L32" s="837"/>
      <c r="M32" s="838"/>
      <c r="N32" s="838"/>
      <c r="O32" s="839"/>
      <c r="P32" s="885" t="s">
        <v>295</v>
      </c>
      <c r="Q32" s="886"/>
      <c r="R32" s="887"/>
      <c r="S32" s="221" t="str">
        <f>IF(S31="","",VLOOKUP(S31,'シフト記号表（勤務時間帯）'!$C$6:$K$35,9,FALSE))</f>
        <v/>
      </c>
      <c r="T32" s="220" t="str">
        <f>IF(T31="","",VLOOKUP(T31,'シフト記号表（勤務時間帯）'!$C$6:$K$35,9,FALSE))</f>
        <v/>
      </c>
      <c r="U32" s="220" t="str">
        <f>IF(U31="","",VLOOKUP(U31,'シフト記号表（勤務時間帯）'!$C$6:$K$35,9,FALSE))</f>
        <v/>
      </c>
      <c r="V32" s="220" t="str">
        <f>IF(V31="","",VLOOKUP(V31,'シフト記号表（勤務時間帯）'!$C$6:$K$35,9,FALSE))</f>
        <v/>
      </c>
      <c r="W32" s="220" t="str">
        <f>IF(W31="","",VLOOKUP(W31,'シフト記号表（勤務時間帯）'!$C$6:$K$35,9,FALSE))</f>
        <v/>
      </c>
      <c r="X32" s="220" t="str">
        <f>IF(X31="","",VLOOKUP(X31,'シフト記号表（勤務時間帯）'!$C$6:$K$35,9,FALSE))</f>
        <v/>
      </c>
      <c r="Y32" s="222" t="str">
        <f>IF(Y31="","",VLOOKUP(Y31,'シフト記号表（勤務時間帯）'!$C$6:$K$35,9,FALSE))</f>
        <v/>
      </c>
      <c r="Z32" s="221" t="str">
        <f>IF(Z31="","",VLOOKUP(Z31,'シフト記号表（勤務時間帯）'!$C$6:$K$35,9,FALSE))</f>
        <v/>
      </c>
      <c r="AA32" s="220" t="str">
        <f>IF(AA31="","",VLOOKUP(AA31,'シフト記号表（勤務時間帯）'!$C$6:$K$35,9,FALSE))</f>
        <v/>
      </c>
      <c r="AB32" s="220" t="str">
        <f>IF(AB31="","",VLOOKUP(AB31,'シフト記号表（勤務時間帯）'!$C$6:$K$35,9,FALSE))</f>
        <v/>
      </c>
      <c r="AC32" s="220" t="str">
        <f>IF(AC31="","",VLOOKUP(AC31,'シフト記号表（勤務時間帯）'!$C$6:$K$35,9,FALSE))</f>
        <v/>
      </c>
      <c r="AD32" s="220" t="str">
        <f>IF(AD31="","",VLOOKUP(AD31,'シフト記号表（勤務時間帯）'!$C$6:$K$35,9,FALSE))</f>
        <v/>
      </c>
      <c r="AE32" s="220" t="str">
        <f>IF(AE31="","",VLOOKUP(AE31,'シフト記号表（勤務時間帯）'!$C$6:$K$35,9,FALSE))</f>
        <v/>
      </c>
      <c r="AF32" s="222" t="str">
        <f>IF(AF31="","",VLOOKUP(AF31,'シフト記号表（勤務時間帯）'!$C$6:$K$35,9,FALSE))</f>
        <v/>
      </c>
      <c r="AG32" s="221" t="str">
        <f>IF(AG31="","",VLOOKUP(AG31,'シフト記号表（勤務時間帯）'!$C$6:$K$35,9,FALSE))</f>
        <v/>
      </c>
      <c r="AH32" s="220" t="str">
        <f>IF(AH31="","",VLOOKUP(AH31,'シフト記号表（勤務時間帯）'!$C$6:$K$35,9,FALSE))</f>
        <v/>
      </c>
      <c r="AI32" s="220" t="str">
        <f>IF(AI31="","",VLOOKUP(AI31,'シフト記号表（勤務時間帯）'!$C$6:$K$35,9,FALSE))</f>
        <v/>
      </c>
      <c r="AJ32" s="220" t="str">
        <f>IF(AJ31="","",VLOOKUP(AJ31,'シフト記号表（勤務時間帯）'!$C$6:$K$35,9,FALSE))</f>
        <v/>
      </c>
      <c r="AK32" s="220" t="str">
        <f>IF(AK31="","",VLOOKUP(AK31,'シフト記号表（勤務時間帯）'!$C$6:$K$35,9,FALSE))</f>
        <v/>
      </c>
      <c r="AL32" s="220" t="str">
        <f>IF(AL31="","",VLOOKUP(AL31,'シフト記号表（勤務時間帯）'!$C$6:$K$35,9,FALSE))</f>
        <v/>
      </c>
      <c r="AM32" s="222" t="str">
        <f>IF(AM31="","",VLOOKUP(AM31,'シフト記号表（勤務時間帯）'!$C$6:$K$35,9,FALSE))</f>
        <v/>
      </c>
      <c r="AN32" s="221" t="str">
        <f>IF(AN31="","",VLOOKUP(AN31,'シフト記号表（勤務時間帯）'!$C$6:$K$35,9,FALSE))</f>
        <v/>
      </c>
      <c r="AO32" s="220" t="str">
        <f>IF(AO31="","",VLOOKUP(AO31,'シフト記号表（勤務時間帯）'!$C$6:$K$35,9,FALSE))</f>
        <v/>
      </c>
      <c r="AP32" s="220" t="str">
        <f>IF(AP31="","",VLOOKUP(AP31,'シフト記号表（勤務時間帯）'!$C$6:$K$35,9,FALSE))</f>
        <v/>
      </c>
      <c r="AQ32" s="220" t="str">
        <f>IF(AQ31="","",VLOOKUP(AQ31,'シフト記号表（勤務時間帯）'!$C$6:$K$35,9,FALSE))</f>
        <v/>
      </c>
      <c r="AR32" s="220" t="str">
        <f>IF(AR31="","",VLOOKUP(AR31,'シフト記号表（勤務時間帯）'!$C$6:$K$35,9,FALSE))</f>
        <v/>
      </c>
      <c r="AS32" s="220" t="str">
        <f>IF(AS31="","",VLOOKUP(AS31,'シフト記号表（勤務時間帯）'!$C$6:$K$35,9,FALSE))</f>
        <v/>
      </c>
      <c r="AT32" s="222" t="str">
        <f>IF(AT31="","",VLOOKUP(AT31,'シフト記号表（勤務時間帯）'!$C$6:$K$35,9,FALSE))</f>
        <v/>
      </c>
      <c r="AU32" s="221" t="str">
        <f>IF(AU31="","",VLOOKUP(AU31,'シフト記号表（勤務時間帯）'!$C$6:$K$35,9,FALSE))</f>
        <v/>
      </c>
      <c r="AV32" s="220" t="str">
        <f>IF(AV31="","",VLOOKUP(AV31,'シフト記号表（勤務時間帯）'!$C$6:$K$35,9,FALSE))</f>
        <v/>
      </c>
      <c r="AW32" s="220" t="str">
        <f>IF(AW31="","",VLOOKUP(AW31,'シフト記号表（勤務時間帯）'!$C$6:$K$35,9,FALSE))</f>
        <v/>
      </c>
      <c r="AX32" s="888">
        <f>IF($BB$3="４週",SUM(S32:AT32),IF($BB$3="暦月",SUM(S32:AW32),""))</f>
        <v>0</v>
      </c>
      <c r="AY32" s="889"/>
      <c r="AZ32" s="890">
        <f>IF($BB$3="４週",AX32/4,IF($BB$3="暦月",'地密通所（1枚版）'!AX32/('地密通所（1枚版）'!$BB$8/7),""))</f>
        <v>0</v>
      </c>
      <c r="BA32" s="891"/>
      <c r="BB32" s="879"/>
      <c r="BC32" s="880"/>
      <c r="BD32" s="880"/>
      <c r="BE32" s="880"/>
      <c r="BF32" s="881"/>
    </row>
    <row r="33" spans="2:58" ht="20.25" customHeight="1" x14ac:dyDescent="0.15">
      <c r="B33" s="857"/>
      <c r="C33" s="865"/>
      <c r="D33" s="866"/>
      <c r="E33" s="867"/>
      <c r="F33" s="223">
        <f>C31</f>
        <v>0</v>
      </c>
      <c r="G33" s="928"/>
      <c r="H33" s="830"/>
      <c r="I33" s="828"/>
      <c r="J33" s="828"/>
      <c r="K33" s="829"/>
      <c r="L33" s="926"/>
      <c r="M33" s="924"/>
      <c r="N33" s="924"/>
      <c r="O33" s="925"/>
      <c r="P33" s="892" t="s">
        <v>294</v>
      </c>
      <c r="Q33" s="893"/>
      <c r="R33" s="894"/>
      <c r="S33" s="217" t="str">
        <f>IF(S31="","",VLOOKUP(S31,'シフト記号表（勤務時間帯）'!$C$6:$U$35,19,FALSE))</f>
        <v/>
      </c>
      <c r="T33" s="216" t="str">
        <f>IF(T31="","",VLOOKUP(T31,'シフト記号表（勤務時間帯）'!$C$6:$U$35,19,FALSE))</f>
        <v/>
      </c>
      <c r="U33" s="216" t="str">
        <f>IF(U31="","",VLOOKUP(U31,'シフト記号表（勤務時間帯）'!$C$6:$U$35,19,FALSE))</f>
        <v/>
      </c>
      <c r="V33" s="216" t="str">
        <f>IF(V31="","",VLOOKUP(V31,'シフト記号表（勤務時間帯）'!$C$6:$U$35,19,FALSE))</f>
        <v/>
      </c>
      <c r="W33" s="216" t="str">
        <f>IF(W31="","",VLOOKUP(W31,'シフト記号表（勤務時間帯）'!$C$6:$U$35,19,FALSE))</f>
        <v/>
      </c>
      <c r="X33" s="216" t="str">
        <f>IF(X31="","",VLOOKUP(X31,'シフト記号表（勤務時間帯）'!$C$6:$U$35,19,FALSE))</f>
        <v/>
      </c>
      <c r="Y33" s="218" t="str">
        <f>IF(Y31="","",VLOOKUP(Y31,'シフト記号表（勤務時間帯）'!$C$6:$U$35,19,FALSE))</f>
        <v/>
      </c>
      <c r="Z33" s="217" t="str">
        <f>IF(Z31="","",VLOOKUP(Z31,'シフト記号表（勤務時間帯）'!$C$6:$U$35,19,FALSE))</f>
        <v/>
      </c>
      <c r="AA33" s="216" t="str">
        <f>IF(AA31="","",VLOOKUP(AA31,'シフト記号表（勤務時間帯）'!$C$6:$U$35,19,FALSE))</f>
        <v/>
      </c>
      <c r="AB33" s="216" t="str">
        <f>IF(AB31="","",VLOOKUP(AB31,'シフト記号表（勤務時間帯）'!$C$6:$U$35,19,FALSE))</f>
        <v/>
      </c>
      <c r="AC33" s="216" t="str">
        <f>IF(AC31="","",VLOOKUP(AC31,'シフト記号表（勤務時間帯）'!$C$6:$U$35,19,FALSE))</f>
        <v/>
      </c>
      <c r="AD33" s="216" t="str">
        <f>IF(AD31="","",VLOOKUP(AD31,'シフト記号表（勤務時間帯）'!$C$6:$U$35,19,FALSE))</f>
        <v/>
      </c>
      <c r="AE33" s="216" t="str">
        <f>IF(AE31="","",VLOOKUP(AE31,'シフト記号表（勤務時間帯）'!$C$6:$U$35,19,FALSE))</f>
        <v/>
      </c>
      <c r="AF33" s="218" t="str">
        <f>IF(AF31="","",VLOOKUP(AF31,'シフト記号表（勤務時間帯）'!$C$6:$U$35,19,FALSE))</f>
        <v/>
      </c>
      <c r="AG33" s="217" t="str">
        <f>IF(AG31="","",VLOOKUP(AG31,'シフト記号表（勤務時間帯）'!$C$6:$U$35,19,FALSE))</f>
        <v/>
      </c>
      <c r="AH33" s="216" t="str">
        <f>IF(AH31="","",VLOOKUP(AH31,'シフト記号表（勤務時間帯）'!$C$6:$U$35,19,FALSE))</f>
        <v/>
      </c>
      <c r="AI33" s="216" t="str">
        <f>IF(AI31="","",VLOOKUP(AI31,'シフト記号表（勤務時間帯）'!$C$6:$U$35,19,FALSE))</f>
        <v/>
      </c>
      <c r="AJ33" s="216" t="str">
        <f>IF(AJ31="","",VLOOKUP(AJ31,'シフト記号表（勤務時間帯）'!$C$6:$U$35,19,FALSE))</f>
        <v/>
      </c>
      <c r="AK33" s="216" t="str">
        <f>IF(AK31="","",VLOOKUP(AK31,'シフト記号表（勤務時間帯）'!$C$6:$U$35,19,FALSE))</f>
        <v/>
      </c>
      <c r="AL33" s="216" t="str">
        <f>IF(AL31="","",VLOOKUP(AL31,'シフト記号表（勤務時間帯）'!$C$6:$U$35,19,FALSE))</f>
        <v/>
      </c>
      <c r="AM33" s="218" t="str">
        <f>IF(AM31="","",VLOOKUP(AM31,'シフト記号表（勤務時間帯）'!$C$6:$U$35,19,FALSE))</f>
        <v/>
      </c>
      <c r="AN33" s="217" t="str">
        <f>IF(AN31="","",VLOOKUP(AN31,'シフト記号表（勤務時間帯）'!$C$6:$U$35,19,FALSE))</f>
        <v/>
      </c>
      <c r="AO33" s="216" t="str">
        <f>IF(AO31="","",VLOOKUP(AO31,'シフト記号表（勤務時間帯）'!$C$6:$U$35,19,FALSE))</f>
        <v/>
      </c>
      <c r="AP33" s="216" t="str">
        <f>IF(AP31="","",VLOOKUP(AP31,'シフト記号表（勤務時間帯）'!$C$6:$U$35,19,FALSE))</f>
        <v/>
      </c>
      <c r="AQ33" s="216" t="str">
        <f>IF(AQ31="","",VLOOKUP(AQ31,'シフト記号表（勤務時間帯）'!$C$6:$U$35,19,FALSE))</f>
        <v/>
      </c>
      <c r="AR33" s="216" t="str">
        <f>IF(AR31="","",VLOOKUP(AR31,'シフト記号表（勤務時間帯）'!$C$6:$U$35,19,FALSE))</f>
        <v/>
      </c>
      <c r="AS33" s="216" t="str">
        <f>IF(AS31="","",VLOOKUP(AS31,'シフト記号表（勤務時間帯）'!$C$6:$U$35,19,FALSE))</f>
        <v/>
      </c>
      <c r="AT33" s="218" t="str">
        <f>IF(AT31="","",VLOOKUP(AT31,'シフト記号表（勤務時間帯）'!$C$6:$U$35,19,FALSE))</f>
        <v/>
      </c>
      <c r="AU33" s="217" t="str">
        <f>IF(AU31="","",VLOOKUP(AU31,'シフト記号表（勤務時間帯）'!$C$6:$U$35,19,FALSE))</f>
        <v/>
      </c>
      <c r="AV33" s="216" t="str">
        <f>IF(AV31="","",VLOOKUP(AV31,'シフト記号表（勤務時間帯）'!$C$6:$U$35,19,FALSE))</f>
        <v/>
      </c>
      <c r="AW33" s="216" t="str">
        <f>IF(AW31="","",VLOOKUP(AW31,'シフト記号表（勤務時間帯）'!$C$6:$U$35,19,FALSE))</f>
        <v/>
      </c>
      <c r="AX33" s="874">
        <f>IF($BB$3="４週",SUM(S33:AT33),IF($BB$3="暦月",SUM(S33:AW33),""))</f>
        <v>0</v>
      </c>
      <c r="AY33" s="875"/>
      <c r="AZ33" s="895">
        <f>IF($BB$3="４週",AX33/4,IF($BB$3="暦月",'地密通所（1枚版）'!AX33/('地密通所（1枚版）'!$BB$8/7),""))</f>
        <v>0</v>
      </c>
      <c r="BA33" s="896"/>
      <c r="BB33" s="882"/>
      <c r="BC33" s="883"/>
      <c r="BD33" s="883"/>
      <c r="BE33" s="883"/>
      <c r="BF33" s="884"/>
    </row>
    <row r="34" spans="2:58" ht="20.25" customHeight="1" x14ac:dyDescent="0.15">
      <c r="B34" s="857">
        <f>B31+1</f>
        <v>5</v>
      </c>
      <c r="C34" s="859"/>
      <c r="D34" s="860"/>
      <c r="E34" s="861"/>
      <c r="F34" s="227"/>
      <c r="G34" s="824"/>
      <c r="H34" s="827"/>
      <c r="I34" s="828"/>
      <c r="J34" s="828"/>
      <c r="K34" s="829"/>
      <c r="L34" s="834"/>
      <c r="M34" s="835"/>
      <c r="N34" s="835"/>
      <c r="O34" s="836"/>
      <c r="P34" s="843" t="s">
        <v>296</v>
      </c>
      <c r="Q34" s="844"/>
      <c r="R34" s="845"/>
      <c r="S34" s="225"/>
      <c r="T34" s="224"/>
      <c r="U34" s="224"/>
      <c r="V34" s="224"/>
      <c r="W34" s="224"/>
      <c r="X34" s="224"/>
      <c r="Y34" s="226"/>
      <c r="Z34" s="225"/>
      <c r="AA34" s="224"/>
      <c r="AB34" s="224"/>
      <c r="AC34" s="224"/>
      <c r="AD34" s="224"/>
      <c r="AE34" s="224"/>
      <c r="AF34" s="226"/>
      <c r="AG34" s="225"/>
      <c r="AH34" s="224"/>
      <c r="AI34" s="224"/>
      <c r="AJ34" s="224"/>
      <c r="AK34" s="224"/>
      <c r="AL34" s="224"/>
      <c r="AM34" s="226"/>
      <c r="AN34" s="225"/>
      <c r="AO34" s="224"/>
      <c r="AP34" s="224"/>
      <c r="AQ34" s="224"/>
      <c r="AR34" s="224"/>
      <c r="AS34" s="224"/>
      <c r="AT34" s="226"/>
      <c r="AU34" s="225"/>
      <c r="AV34" s="224"/>
      <c r="AW34" s="224"/>
      <c r="AX34" s="822"/>
      <c r="AY34" s="823"/>
      <c r="AZ34" s="897"/>
      <c r="BA34" s="898"/>
      <c r="BB34" s="876"/>
      <c r="BC34" s="877"/>
      <c r="BD34" s="877"/>
      <c r="BE34" s="877"/>
      <c r="BF34" s="878"/>
    </row>
    <row r="35" spans="2:58" ht="20.25" customHeight="1" x14ac:dyDescent="0.15">
      <c r="B35" s="857"/>
      <c r="C35" s="862"/>
      <c r="D35" s="863"/>
      <c r="E35" s="864"/>
      <c r="F35" s="223"/>
      <c r="G35" s="825"/>
      <c r="H35" s="830"/>
      <c r="I35" s="828"/>
      <c r="J35" s="828"/>
      <c r="K35" s="829"/>
      <c r="L35" s="837"/>
      <c r="M35" s="838"/>
      <c r="N35" s="838"/>
      <c r="O35" s="839"/>
      <c r="P35" s="885" t="s">
        <v>295</v>
      </c>
      <c r="Q35" s="886"/>
      <c r="R35" s="887"/>
      <c r="S35" s="221" t="str">
        <f>IF(S34="","",VLOOKUP(S34,'シフト記号表（勤務時間帯）'!$C$6:$K$35,9,FALSE))</f>
        <v/>
      </c>
      <c r="T35" s="220" t="str">
        <f>IF(T34="","",VLOOKUP(T34,'シフト記号表（勤務時間帯）'!$C$6:$K$35,9,FALSE))</f>
        <v/>
      </c>
      <c r="U35" s="220" t="str">
        <f>IF(U34="","",VLOOKUP(U34,'シフト記号表（勤務時間帯）'!$C$6:$K$35,9,FALSE))</f>
        <v/>
      </c>
      <c r="V35" s="220" t="str">
        <f>IF(V34="","",VLOOKUP(V34,'シフト記号表（勤務時間帯）'!$C$6:$K$35,9,FALSE))</f>
        <v/>
      </c>
      <c r="W35" s="220" t="str">
        <f>IF(W34="","",VLOOKUP(W34,'シフト記号表（勤務時間帯）'!$C$6:$K$35,9,FALSE))</f>
        <v/>
      </c>
      <c r="X35" s="220" t="str">
        <f>IF(X34="","",VLOOKUP(X34,'シフト記号表（勤務時間帯）'!$C$6:$K$35,9,FALSE))</f>
        <v/>
      </c>
      <c r="Y35" s="222" t="str">
        <f>IF(Y34="","",VLOOKUP(Y34,'シフト記号表（勤務時間帯）'!$C$6:$K$35,9,FALSE))</f>
        <v/>
      </c>
      <c r="Z35" s="221" t="str">
        <f>IF(Z34="","",VLOOKUP(Z34,'シフト記号表（勤務時間帯）'!$C$6:$K$35,9,FALSE))</f>
        <v/>
      </c>
      <c r="AA35" s="220" t="str">
        <f>IF(AA34="","",VLOOKUP(AA34,'シフト記号表（勤務時間帯）'!$C$6:$K$35,9,FALSE))</f>
        <v/>
      </c>
      <c r="AB35" s="220" t="str">
        <f>IF(AB34="","",VLOOKUP(AB34,'シフト記号表（勤務時間帯）'!$C$6:$K$35,9,FALSE))</f>
        <v/>
      </c>
      <c r="AC35" s="220" t="str">
        <f>IF(AC34="","",VLOOKUP(AC34,'シフト記号表（勤務時間帯）'!$C$6:$K$35,9,FALSE))</f>
        <v/>
      </c>
      <c r="AD35" s="220" t="str">
        <f>IF(AD34="","",VLOOKUP(AD34,'シフト記号表（勤務時間帯）'!$C$6:$K$35,9,FALSE))</f>
        <v/>
      </c>
      <c r="AE35" s="220" t="str">
        <f>IF(AE34="","",VLOOKUP(AE34,'シフト記号表（勤務時間帯）'!$C$6:$K$35,9,FALSE))</f>
        <v/>
      </c>
      <c r="AF35" s="222" t="str">
        <f>IF(AF34="","",VLOOKUP(AF34,'シフト記号表（勤務時間帯）'!$C$6:$K$35,9,FALSE))</f>
        <v/>
      </c>
      <c r="AG35" s="221" t="str">
        <f>IF(AG34="","",VLOOKUP(AG34,'シフト記号表（勤務時間帯）'!$C$6:$K$35,9,FALSE))</f>
        <v/>
      </c>
      <c r="AH35" s="220" t="str">
        <f>IF(AH34="","",VLOOKUP(AH34,'シフト記号表（勤務時間帯）'!$C$6:$K$35,9,FALSE))</f>
        <v/>
      </c>
      <c r="AI35" s="220" t="str">
        <f>IF(AI34="","",VLOOKUP(AI34,'シフト記号表（勤務時間帯）'!$C$6:$K$35,9,FALSE))</f>
        <v/>
      </c>
      <c r="AJ35" s="220" t="str">
        <f>IF(AJ34="","",VLOOKUP(AJ34,'シフト記号表（勤務時間帯）'!$C$6:$K$35,9,FALSE))</f>
        <v/>
      </c>
      <c r="AK35" s="220" t="str">
        <f>IF(AK34="","",VLOOKUP(AK34,'シフト記号表（勤務時間帯）'!$C$6:$K$35,9,FALSE))</f>
        <v/>
      </c>
      <c r="AL35" s="220" t="str">
        <f>IF(AL34="","",VLOOKUP(AL34,'シフト記号表（勤務時間帯）'!$C$6:$K$35,9,FALSE))</f>
        <v/>
      </c>
      <c r="AM35" s="222" t="str">
        <f>IF(AM34="","",VLOOKUP(AM34,'シフト記号表（勤務時間帯）'!$C$6:$K$35,9,FALSE))</f>
        <v/>
      </c>
      <c r="AN35" s="221" t="str">
        <f>IF(AN34="","",VLOOKUP(AN34,'シフト記号表（勤務時間帯）'!$C$6:$K$35,9,FALSE))</f>
        <v/>
      </c>
      <c r="AO35" s="220" t="str">
        <f>IF(AO34="","",VLOOKUP(AO34,'シフト記号表（勤務時間帯）'!$C$6:$K$35,9,FALSE))</f>
        <v/>
      </c>
      <c r="AP35" s="220" t="str">
        <f>IF(AP34="","",VLOOKUP(AP34,'シフト記号表（勤務時間帯）'!$C$6:$K$35,9,FALSE))</f>
        <v/>
      </c>
      <c r="AQ35" s="220" t="str">
        <f>IF(AQ34="","",VLOOKUP(AQ34,'シフト記号表（勤務時間帯）'!$C$6:$K$35,9,FALSE))</f>
        <v/>
      </c>
      <c r="AR35" s="220" t="str">
        <f>IF(AR34="","",VLOOKUP(AR34,'シフト記号表（勤務時間帯）'!$C$6:$K$35,9,FALSE))</f>
        <v/>
      </c>
      <c r="AS35" s="220" t="str">
        <f>IF(AS34="","",VLOOKUP(AS34,'シフト記号表（勤務時間帯）'!$C$6:$K$35,9,FALSE))</f>
        <v/>
      </c>
      <c r="AT35" s="222" t="str">
        <f>IF(AT34="","",VLOOKUP(AT34,'シフト記号表（勤務時間帯）'!$C$6:$K$35,9,FALSE))</f>
        <v/>
      </c>
      <c r="AU35" s="221" t="str">
        <f>IF(AU34="","",VLOOKUP(AU34,'シフト記号表（勤務時間帯）'!$C$6:$K$35,9,FALSE))</f>
        <v/>
      </c>
      <c r="AV35" s="220" t="str">
        <f>IF(AV34="","",VLOOKUP(AV34,'シフト記号表（勤務時間帯）'!$C$6:$K$35,9,FALSE))</f>
        <v/>
      </c>
      <c r="AW35" s="220" t="str">
        <f>IF(AW34="","",VLOOKUP(AW34,'シフト記号表（勤務時間帯）'!$C$6:$K$35,9,FALSE))</f>
        <v/>
      </c>
      <c r="AX35" s="888">
        <f>IF($BB$3="４週",SUM(S35:AT35),IF($BB$3="暦月",SUM(S35:AW35),""))</f>
        <v>0</v>
      </c>
      <c r="AY35" s="889"/>
      <c r="AZ35" s="890">
        <f>IF($BB$3="４週",AX35/4,IF($BB$3="暦月",'地密通所（1枚版）'!AX35/('地密通所（1枚版）'!$BB$8/7),""))</f>
        <v>0</v>
      </c>
      <c r="BA35" s="891"/>
      <c r="BB35" s="879"/>
      <c r="BC35" s="880"/>
      <c r="BD35" s="880"/>
      <c r="BE35" s="880"/>
      <c r="BF35" s="881"/>
    </row>
    <row r="36" spans="2:58" ht="20.25" customHeight="1" x14ac:dyDescent="0.15">
      <c r="B36" s="857"/>
      <c r="C36" s="865"/>
      <c r="D36" s="866"/>
      <c r="E36" s="867"/>
      <c r="F36" s="223">
        <f>C34</f>
        <v>0</v>
      </c>
      <c r="G36" s="928"/>
      <c r="H36" s="830"/>
      <c r="I36" s="828"/>
      <c r="J36" s="828"/>
      <c r="K36" s="829"/>
      <c r="L36" s="926"/>
      <c r="M36" s="924"/>
      <c r="N36" s="924"/>
      <c r="O36" s="925"/>
      <c r="P36" s="892" t="s">
        <v>294</v>
      </c>
      <c r="Q36" s="893"/>
      <c r="R36" s="894"/>
      <c r="S36" s="217" t="str">
        <f>IF(S34="","",VLOOKUP(S34,'シフト記号表（勤務時間帯）'!$C$6:$U$35,19,FALSE))</f>
        <v/>
      </c>
      <c r="T36" s="216" t="str">
        <f>IF(T34="","",VLOOKUP(T34,'シフト記号表（勤務時間帯）'!$C$6:$U$35,19,FALSE))</f>
        <v/>
      </c>
      <c r="U36" s="216" t="str">
        <f>IF(U34="","",VLOOKUP(U34,'シフト記号表（勤務時間帯）'!$C$6:$U$35,19,FALSE))</f>
        <v/>
      </c>
      <c r="V36" s="216" t="str">
        <f>IF(V34="","",VLOOKUP(V34,'シフト記号表（勤務時間帯）'!$C$6:$U$35,19,FALSE))</f>
        <v/>
      </c>
      <c r="W36" s="216" t="str">
        <f>IF(W34="","",VLOOKUP(W34,'シフト記号表（勤務時間帯）'!$C$6:$U$35,19,FALSE))</f>
        <v/>
      </c>
      <c r="X36" s="216" t="str">
        <f>IF(X34="","",VLOOKUP(X34,'シフト記号表（勤務時間帯）'!$C$6:$U$35,19,FALSE))</f>
        <v/>
      </c>
      <c r="Y36" s="218" t="str">
        <f>IF(Y34="","",VLOOKUP(Y34,'シフト記号表（勤務時間帯）'!$C$6:$U$35,19,FALSE))</f>
        <v/>
      </c>
      <c r="Z36" s="217" t="str">
        <f>IF(Z34="","",VLOOKUP(Z34,'シフト記号表（勤務時間帯）'!$C$6:$U$35,19,FALSE))</f>
        <v/>
      </c>
      <c r="AA36" s="216" t="str">
        <f>IF(AA34="","",VLOOKUP(AA34,'シフト記号表（勤務時間帯）'!$C$6:$U$35,19,FALSE))</f>
        <v/>
      </c>
      <c r="AB36" s="216" t="str">
        <f>IF(AB34="","",VLOOKUP(AB34,'シフト記号表（勤務時間帯）'!$C$6:$U$35,19,FALSE))</f>
        <v/>
      </c>
      <c r="AC36" s="216" t="str">
        <f>IF(AC34="","",VLOOKUP(AC34,'シフト記号表（勤務時間帯）'!$C$6:$U$35,19,FALSE))</f>
        <v/>
      </c>
      <c r="AD36" s="216" t="str">
        <f>IF(AD34="","",VLOOKUP(AD34,'シフト記号表（勤務時間帯）'!$C$6:$U$35,19,FALSE))</f>
        <v/>
      </c>
      <c r="AE36" s="216" t="str">
        <f>IF(AE34="","",VLOOKUP(AE34,'シフト記号表（勤務時間帯）'!$C$6:$U$35,19,FALSE))</f>
        <v/>
      </c>
      <c r="AF36" s="218" t="str">
        <f>IF(AF34="","",VLOOKUP(AF34,'シフト記号表（勤務時間帯）'!$C$6:$U$35,19,FALSE))</f>
        <v/>
      </c>
      <c r="AG36" s="217" t="str">
        <f>IF(AG34="","",VLOOKUP(AG34,'シフト記号表（勤務時間帯）'!$C$6:$U$35,19,FALSE))</f>
        <v/>
      </c>
      <c r="AH36" s="216" t="str">
        <f>IF(AH34="","",VLOOKUP(AH34,'シフト記号表（勤務時間帯）'!$C$6:$U$35,19,FALSE))</f>
        <v/>
      </c>
      <c r="AI36" s="216" t="str">
        <f>IF(AI34="","",VLOOKUP(AI34,'シフト記号表（勤務時間帯）'!$C$6:$U$35,19,FALSE))</f>
        <v/>
      </c>
      <c r="AJ36" s="216" t="str">
        <f>IF(AJ34="","",VLOOKUP(AJ34,'シフト記号表（勤務時間帯）'!$C$6:$U$35,19,FALSE))</f>
        <v/>
      </c>
      <c r="AK36" s="216" t="str">
        <f>IF(AK34="","",VLOOKUP(AK34,'シフト記号表（勤務時間帯）'!$C$6:$U$35,19,FALSE))</f>
        <v/>
      </c>
      <c r="AL36" s="216" t="str">
        <f>IF(AL34="","",VLOOKUP(AL34,'シフト記号表（勤務時間帯）'!$C$6:$U$35,19,FALSE))</f>
        <v/>
      </c>
      <c r="AM36" s="218" t="str">
        <f>IF(AM34="","",VLOOKUP(AM34,'シフト記号表（勤務時間帯）'!$C$6:$U$35,19,FALSE))</f>
        <v/>
      </c>
      <c r="AN36" s="217" t="str">
        <f>IF(AN34="","",VLOOKUP(AN34,'シフト記号表（勤務時間帯）'!$C$6:$U$35,19,FALSE))</f>
        <v/>
      </c>
      <c r="AO36" s="216" t="str">
        <f>IF(AO34="","",VLOOKUP(AO34,'シフト記号表（勤務時間帯）'!$C$6:$U$35,19,FALSE))</f>
        <v/>
      </c>
      <c r="AP36" s="216" t="str">
        <f>IF(AP34="","",VLOOKUP(AP34,'シフト記号表（勤務時間帯）'!$C$6:$U$35,19,FALSE))</f>
        <v/>
      </c>
      <c r="AQ36" s="216" t="str">
        <f>IF(AQ34="","",VLOOKUP(AQ34,'シフト記号表（勤務時間帯）'!$C$6:$U$35,19,FALSE))</f>
        <v/>
      </c>
      <c r="AR36" s="216" t="str">
        <f>IF(AR34="","",VLOOKUP(AR34,'シフト記号表（勤務時間帯）'!$C$6:$U$35,19,FALSE))</f>
        <v/>
      </c>
      <c r="AS36" s="216" t="str">
        <f>IF(AS34="","",VLOOKUP(AS34,'シフト記号表（勤務時間帯）'!$C$6:$U$35,19,FALSE))</f>
        <v/>
      </c>
      <c r="AT36" s="218" t="str">
        <f>IF(AT34="","",VLOOKUP(AT34,'シフト記号表（勤務時間帯）'!$C$6:$U$35,19,FALSE))</f>
        <v/>
      </c>
      <c r="AU36" s="217" t="str">
        <f>IF(AU34="","",VLOOKUP(AU34,'シフト記号表（勤務時間帯）'!$C$6:$U$35,19,FALSE))</f>
        <v/>
      </c>
      <c r="AV36" s="216" t="str">
        <f>IF(AV34="","",VLOOKUP(AV34,'シフト記号表（勤務時間帯）'!$C$6:$U$35,19,FALSE))</f>
        <v/>
      </c>
      <c r="AW36" s="216" t="str">
        <f>IF(AW34="","",VLOOKUP(AW34,'シフト記号表（勤務時間帯）'!$C$6:$U$35,19,FALSE))</f>
        <v/>
      </c>
      <c r="AX36" s="874">
        <f>IF($BB$3="４週",SUM(S36:AT36),IF($BB$3="暦月",SUM(S36:AW36),""))</f>
        <v>0</v>
      </c>
      <c r="AY36" s="875"/>
      <c r="AZ36" s="895">
        <f>IF($BB$3="４週",AX36/4,IF($BB$3="暦月",'地密通所（1枚版）'!AX36/('地密通所（1枚版）'!$BB$8/7),""))</f>
        <v>0</v>
      </c>
      <c r="BA36" s="896"/>
      <c r="BB36" s="882"/>
      <c r="BC36" s="883"/>
      <c r="BD36" s="883"/>
      <c r="BE36" s="883"/>
      <c r="BF36" s="884"/>
    </row>
    <row r="37" spans="2:58" ht="20.25" customHeight="1" x14ac:dyDescent="0.15">
      <c r="B37" s="857">
        <f>B34+1</f>
        <v>6</v>
      </c>
      <c r="C37" s="859"/>
      <c r="D37" s="860"/>
      <c r="E37" s="861"/>
      <c r="F37" s="227"/>
      <c r="G37" s="824"/>
      <c r="H37" s="827"/>
      <c r="I37" s="828"/>
      <c r="J37" s="828"/>
      <c r="K37" s="829"/>
      <c r="L37" s="834"/>
      <c r="M37" s="835"/>
      <c r="N37" s="835"/>
      <c r="O37" s="836"/>
      <c r="P37" s="843" t="s">
        <v>296</v>
      </c>
      <c r="Q37" s="844"/>
      <c r="R37" s="845"/>
      <c r="S37" s="225"/>
      <c r="T37" s="224"/>
      <c r="U37" s="224"/>
      <c r="V37" s="224"/>
      <c r="W37" s="224"/>
      <c r="X37" s="224"/>
      <c r="Y37" s="226"/>
      <c r="Z37" s="225"/>
      <c r="AA37" s="224"/>
      <c r="AB37" s="224"/>
      <c r="AC37" s="224"/>
      <c r="AD37" s="224"/>
      <c r="AE37" s="224"/>
      <c r="AF37" s="226"/>
      <c r="AG37" s="225"/>
      <c r="AH37" s="224"/>
      <c r="AI37" s="224"/>
      <c r="AJ37" s="224"/>
      <c r="AK37" s="224"/>
      <c r="AL37" s="224"/>
      <c r="AM37" s="226"/>
      <c r="AN37" s="225"/>
      <c r="AO37" s="224"/>
      <c r="AP37" s="224"/>
      <c r="AQ37" s="224"/>
      <c r="AR37" s="224"/>
      <c r="AS37" s="224"/>
      <c r="AT37" s="226"/>
      <c r="AU37" s="225"/>
      <c r="AV37" s="224"/>
      <c r="AW37" s="224"/>
      <c r="AX37" s="822"/>
      <c r="AY37" s="823"/>
      <c r="AZ37" s="897"/>
      <c r="BA37" s="898"/>
      <c r="BB37" s="876"/>
      <c r="BC37" s="877"/>
      <c r="BD37" s="877"/>
      <c r="BE37" s="877"/>
      <c r="BF37" s="878"/>
    </row>
    <row r="38" spans="2:58" ht="20.25" customHeight="1" x14ac:dyDescent="0.15">
      <c r="B38" s="857"/>
      <c r="C38" s="862"/>
      <c r="D38" s="863"/>
      <c r="E38" s="864"/>
      <c r="F38" s="223"/>
      <c r="G38" s="825"/>
      <c r="H38" s="830"/>
      <c r="I38" s="828"/>
      <c r="J38" s="828"/>
      <c r="K38" s="829"/>
      <c r="L38" s="837"/>
      <c r="M38" s="838"/>
      <c r="N38" s="838"/>
      <c r="O38" s="839"/>
      <c r="P38" s="885" t="s">
        <v>295</v>
      </c>
      <c r="Q38" s="886"/>
      <c r="R38" s="887"/>
      <c r="S38" s="221" t="str">
        <f>IF(S37="","",VLOOKUP(S37,'シフト記号表（勤務時間帯）'!$C$6:$K$35,9,FALSE))</f>
        <v/>
      </c>
      <c r="T38" s="220" t="str">
        <f>IF(T37="","",VLOOKUP(T37,'シフト記号表（勤務時間帯）'!$C$6:$K$35,9,FALSE))</f>
        <v/>
      </c>
      <c r="U38" s="220" t="str">
        <f>IF(U37="","",VLOOKUP(U37,'シフト記号表（勤務時間帯）'!$C$6:$K$35,9,FALSE))</f>
        <v/>
      </c>
      <c r="V38" s="220" t="str">
        <f>IF(V37="","",VLOOKUP(V37,'シフト記号表（勤務時間帯）'!$C$6:$K$35,9,FALSE))</f>
        <v/>
      </c>
      <c r="W38" s="220" t="str">
        <f>IF(W37="","",VLOOKUP(W37,'シフト記号表（勤務時間帯）'!$C$6:$K$35,9,FALSE))</f>
        <v/>
      </c>
      <c r="X38" s="220" t="str">
        <f>IF(X37="","",VLOOKUP(X37,'シフト記号表（勤務時間帯）'!$C$6:$K$35,9,FALSE))</f>
        <v/>
      </c>
      <c r="Y38" s="222" t="str">
        <f>IF(Y37="","",VLOOKUP(Y37,'シフト記号表（勤務時間帯）'!$C$6:$K$35,9,FALSE))</f>
        <v/>
      </c>
      <c r="Z38" s="221" t="str">
        <f>IF(Z37="","",VLOOKUP(Z37,'シフト記号表（勤務時間帯）'!$C$6:$K$35,9,FALSE))</f>
        <v/>
      </c>
      <c r="AA38" s="220" t="str">
        <f>IF(AA37="","",VLOOKUP(AA37,'シフト記号表（勤務時間帯）'!$C$6:$K$35,9,FALSE))</f>
        <v/>
      </c>
      <c r="AB38" s="220" t="str">
        <f>IF(AB37="","",VLOOKUP(AB37,'シフト記号表（勤務時間帯）'!$C$6:$K$35,9,FALSE))</f>
        <v/>
      </c>
      <c r="AC38" s="220" t="str">
        <f>IF(AC37="","",VLOOKUP(AC37,'シフト記号表（勤務時間帯）'!$C$6:$K$35,9,FALSE))</f>
        <v/>
      </c>
      <c r="AD38" s="220" t="str">
        <f>IF(AD37="","",VLOOKUP(AD37,'シフト記号表（勤務時間帯）'!$C$6:$K$35,9,FALSE))</f>
        <v/>
      </c>
      <c r="AE38" s="220" t="str">
        <f>IF(AE37="","",VLOOKUP(AE37,'シフト記号表（勤務時間帯）'!$C$6:$K$35,9,FALSE))</f>
        <v/>
      </c>
      <c r="AF38" s="222" t="str">
        <f>IF(AF37="","",VLOOKUP(AF37,'シフト記号表（勤務時間帯）'!$C$6:$K$35,9,FALSE))</f>
        <v/>
      </c>
      <c r="AG38" s="221" t="str">
        <f>IF(AG37="","",VLOOKUP(AG37,'シフト記号表（勤務時間帯）'!$C$6:$K$35,9,FALSE))</f>
        <v/>
      </c>
      <c r="AH38" s="220" t="str">
        <f>IF(AH37="","",VLOOKUP(AH37,'シフト記号表（勤務時間帯）'!$C$6:$K$35,9,FALSE))</f>
        <v/>
      </c>
      <c r="AI38" s="220" t="str">
        <f>IF(AI37="","",VLOOKUP(AI37,'シフト記号表（勤務時間帯）'!$C$6:$K$35,9,FALSE))</f>
        <v/>
      </c>
      <c r="AJ38" s="220" t="str">
        <f>IF(AJ37="","",VLOOKUP(AJ37,'シフト記号表（勤務時間帯）'!$C$6:$K$35,9,FALSE))</f>
        <v/>
      </c>
      <c r="AK38" s="220" t="str">
        <f>IF(AK37="","",VLOOKUP(AK37,'シフト記号表（勤務時間帯）'!$C$6:$K$35,9,FALSE))</f>
        <v/>
      </c>
      <c r="AL38" s="220" t="str">
        <f>IF(AL37="","",VLOOKUP(AL37,'シフト記号表（勤務時間帯）'!$C$6:$K$35,9,FALSE))</f>
        <v/>
      </c>
      <c r="AM38" s="222" t="str">
        <f>IF(AM37="","",VLOOKUP(AM37,'シフト記号表（勤務時間帯）'!$C$6:$K$35,9,FALSE))</f>
        <v/>
      </c>
      <c r="AN38" s="221" t="str">
        <f>IF(AN37="","",VLOOKUP(AN37,'シフト記号表（勤務時間帯）'!$C$6:$K$35,9,FALSE))</f>
        <v/>
      </c>
      <c r="AO38" s="220" t="str">
        <f>IF(AO37="","",VLOOKUP(AO37,'シフト記号表（勤務時間帯）'!$C$6:$K$35,9,FALSE))</f>
        <v/>
      </c>
      <c r="AP38" s="220" t="str">
        <f>IF(AP37="","",VLOOKUP(AP37,'シフト記号表（勤務時間帯）'!$C$6:$K$35,9,FALSE))</f>
        <v/>
      </c>
      <c r="AQ38" s="220" t="str">
        <f>IF(AQ37="","",VLOOKUP(AQ37,'シフト記号表（勤務時間帯）'!$C$6:$K$35,9,FALSE))</f>
        <v/>
      </c>
      <c r="AR38" s="220" t="str">
        <f>IF(AR37="","",VLOOKUP(AR37,'シフト記号表（勤務時間帯）'!$C$6:$K$35,9,FALSE))</f>
        <v/>
      </c>
      <c r="AS38" s="220" t="str">
        <f>IF(AS37="","",VLOOKUP(AS37,'シフト記号表（勤務時間帯）'!$C$6:$K$35,9,FALSE))</f>
        <v/>
      </c>
      <c r="AT38" s="222" t="str">
        <f>IF(AT37="","",VLOOKUP(AT37,'シフト記号表（勤務時間帯）'!$C$6:$K$35,9,FALSE))</f>
        <v/>
      </c>
      <c r="AU38" s="221" t="str">
        <f>IF(AU37="","",VLOOKUP(AU37,'シフト記号表（勤務時間帯）'!$C$6:$K$35,9,FALSE))</f>
        <v/>
      </c>
      <c r="AV38" s="220" t="str">
        <f>IF(AV37="","",VLOOKUP(AV37,'シフト記号表（勤務時間帯）'!$C$6:$K$35,9,FALSE))</f>
        <v/>
      </c>
      <c r="AW38" s="220" t="str">
        <f>IF(AW37="","",VLOOKUP(AW37,'シフト記号表（勤務時間帯）'!$C$6:$K$35,9,FALSE))</f>
        <v/>
      </c>
      <c r="AX38" s="888">
        <f>IF($BB$3="４週",SUM(S38:AT38),IF($BB$3="暦月",SUM(S38:AW38),""))</f>
        <v>0</v>
      </c>
      <c r="AY38" s="889"/>
      <c r="AZ38" s="890">
        <f>IF($BB$3="４週",AX38/4,IF($BB$3="暦月",'地密通所（1枚版）'!AX38/('地密通所（1枚版）'!$BB$8/7),""))</f>
        <v>0</v>
      </c>
      <c r="BA38" s="891"/>
      <c r="BB38" s="879"/>
      <c r="BC38" s="880"/>
      <c r="BD38" s="880"/>
      <c r="BE38" s="880"/>
      <c r="BF38" s="881"/>
    </row>
    <row r="39" spans="2:58" ht="20.25" customHeight="1" x14ac:dyDescent="0.15">
      <c r="B39" s="857"/>
      <c r="C39" s="865"/>
      <c r="D39" s="866"/>
      <c r="E39" s="867"/>
      <c r="F39" s="223">
        <f>C37</f>
        <v>0</v>
      </c>
      <c r="G39" s="928"/>
      <c r="H39" s="830"/>
      <c r="I39" s="828"/>
      <c r="J39" s="828"/>
      <c r="K39" s="829"/>
      <c r="L39" s="926"/>
      <c r="M39" s="924"/>
      <c r="N39" s="924"/>
      <c r="O39" s="925"/>
      <c r="P39" s="892" t="s">
        <v>294</v>
      </c>
      <c r="Q39" s="893"/>
      <c r="R39" s="894"/>
      <c r="S39" s="217" t="str">
        <f>IF(S37="","",VLOOKUP(S37,'シフト記号表（勤務時間帯）'!$C$6:$U$35,19,FALSE))</f>
        <v/>
      </c>
      <c r="T39" s="216" t="str">
        <f>IF(T37="","",VLOOKUP(T37,'シフト記号表（勤務時間帯）'!$C$6:$U$35,19,FALSE))</f>
        <v/>
      </c>
      <c r="U39" s="216" t="str">
        <f>IF(U37="","",VLOOKUP(U37,'シフト記号表（勤務時間帯）'!$C$6:$U$35,19,FALSE))</f>
        <v/>
      </c>
      <c r="V39" s="216" t="str">
        <f>IF(V37="","",VLOOKUP(V37,'シフト記号表（勤務時間帯）'!$C$6:$U$35,19,FALSE))</f>
        <v/>
      </c>
      <c r="W39" s="216" t="str">
        <f>IF(W37="","",VLOOKUP(W37,'シフト記号表（勤務時間帯）'!$C$6:$U$35,19,FALSE))</f>
        <v/>
      </c>
      <c r="X39" s="216" t="str">
        <f>IF(X37="","",VLOOKUP(X37,'シフト記号表（勤務時間帯）'!$C$6:$U$35,19,FALSE))</f>
        <v/>
      </c>
      <c r="Y39" s="218" t="str">
        <f>IF(Y37="","",VLOOKUP(Y37,'シフト記号表（勤務時間帯）'!$C$6:$U$35,19,FALSE))</f>
        <v/>
      </c>
      <c r="Z39" s="217" t="str">
        <f>IF(Z37="","",VLOOKUP(Z37,'シフト記号表（勤務時間帯）'!$C$6:$U$35,19,FALSE))</f>
        <v/>
      </c>
      <c r="AA39" s="216" t="str">
        <f>IF(AA37="","",VLOOKUP(AA37,'シフト記号表（勤務時間帯）'!$C$6:$U$35,19,FALSE))</f>
        <v/>
      </c>
      <c r="AB39" s="216" t="str">
        <f>IF(AB37="","",VLOOKUP(AB37,'シフト記号表（勤務時間帯）'!$C$6:$U$35,19,FALSE))</f>
        <v/>
      </c>
      <c r="AC39" s="216" t="str">
        <f>IF(AC37="","",VLOOKUP(AC37,'シフト記号表（勤務時間帯）'!$C$6:$U$35,19,FALSE))</f>
        <v/>
      </c>
      <c r="AD39" s="216" t="str">
        <f>IF(AD37="","",VLOOKUP(AD37,'シフト記号表（勤務時間帯）'!$C$6:$U$35,19,FALSE))</f>
        <v/>
      </c>
      <c r="AE39" s="216" t="str">
        <f>IF(AE37="","",VLOOKUP(AE37,'シフト記号表（勤務時間帯）'!$C$6:$U$35,19,FALSE))</f>
        <v/>
      </c>
      <c r="AF39" s="218" t="str">
        <f>IF(AF37="","",VLOOKUP(AF37,'シフト記号表（勤務時間帯）'!$C$6:$U$35,19,FALSE))</f>
        <v/>
      </c>
      <c r="AG39" s="217" t="str">
        <f>IF(AG37="","",VLOOKUP(AG37,'シフト記号表（勤務時間帯）'!$C$6:$U$35,19,FALSE))</f>
        <v/>
      </c>
      <c r="AH39" s="216" t="str">
        <f>IF(AH37="","",VLOOKUP(AH37,'シフト記号表（勤務時間帯）'!$C$6:$U$35,19,FALSE))</f>
        <v/>
      </c>
      <c r="AI39" s="216" t="str">
        <f>IF(AI37="","",VLOOKUP(AI37,'シフト記号表（勤務時間帯）'!$C$6:$U$35,19,FALSE))</f>
        <v/>
      </c>
      <c r="AJ39" s="216" t="str">
        <f>IF(AJ37="","",VLOOKUP(AJ37,'シフト記号表（勤務時間帯）'!$C$6:$U$35,19,FALSE))</f>
        <v/>
      </c>
      <c r="AK39" s="216" t="str">
        <f>IF(AK37="","",VLOOKUP(AK37,'シフト記号表（勤務時間帯）'!$C$6:$U$35,19,FALSE))</f>
        <v/>
      </c>
      <c r="AL39" s="216" t="str">
        <f>IF(AL37="","",VLOOKUP(AL37,'シフト記号表（勤務時間帯）'!$C$6:$U$35,19,FALSE))</f>
        <v/>
      </c>
      <c r="AM39" s="218" t="str">
        <f>IF(AM37="","",VLOOKUP(AM37,'シフト記号表（勤務時間帯）'!$C$6:$U$35,19,FALSE))</f>
        <v/>
      </c>
      <c r="AN39" s="217" t="str">
        <f>IF(AN37="","",VLOOKUP(AN37,'シフト記号表（勤務時間帯）'!$C$6:$U$35,19,FALSE))</f>
        <v/>
      </c>
      <c r="AO39" s="216" t="str">
        <f>IF(AO37="","",VLOOKUP(AO37,'シフト記号表（勤務時間帯）'!$C$6:$U$35,19,FALSE))</f>
        <v/>
      </c>
      <c r="AP39" s="216" t="str">
        <f>IF(AP37="","",VLOOKUP(AP37,'シフト記号表（勤務時間帯）'!$C$6:$U$35,19,FALSE))</f>
        <v/>
      </c>
      <c r="AQ39" s="216" t="str">
        <f>IF(AQ37="","",VLOOKUP(AQ37,'シフト記号表（勤務時間帯）'!$C$6:$U$35,19,FALSE))</f>
        <v/>
      </c>
      <c r="AR39" s="216" t="str">
        <f>IF(AR37="","",VLOOKUP(AR37,'シフト記号表（勤務時間帯）'!$C$6:$U$35,19,FALSE))</f>
        <v/>
      </c>
      <c r="AS39" s="216" t="str">
        <f>IF(AS37="","",VLOOKUP(AS37,'シフト記号表（勤務時間帯）'!$C$6:$U$35,19,FALSE))</f>
        <v/>
      </c>
      <c r="AT39" s="218" t="str">
        <f>IF(AT37="","",VLOOKUP(AT37,'シフト記号表（勤務時間帯）'!$C$6:$U$35,19,FALSE))</f>
        <v/>
      </c>
      <c r="AU39" s="217" t="str">
        <f>IF(AU37="","",VLOOKUP(AU37,'シフト記号表（勤務時間帯）'!$C$6:$U$35,19,FALSE))</f>
        <v/>
      </c>
      <c r="AV39" s="216" t="str">
        <f>IF(AV37="","",VLOOKUP(AV37,'シフト記号表（勤務時間帯）'!$C$6:$U$35,19,FALSE))</f>
        <v/>
      </c>
      <c r="AW39" s="216" t="str">
        <f>IF(AW37="","",VLOOKUP(AW37,'シフト記号表（勤務時間帯）'!$C$6:$U$35,19,FALSE))</f>
        <v/>
      </c>
      <c r="AX39" s="874">
        <f>IF($BB$3="４週",SUM(S39:AT39),IF($BB$3="暦月",SUM(S39:AW39),""))</f>
        <v>0</v>
      </c>
      <c r="AY39" s="875"/>
      <c r="AZ39" s="895">
        <f>IF($BB$3="４週",AX39/4,IF($BB$3="暦月",'地密通所（1枚版）'!AX39/('地密通所（1枚版）'!$BB$8/7),""))</f>
        <v>0</v>
      </c>
      <c r="BA39" s="896"/>
      <c r="BB39" s="882"/>
      <c r="BC39" s="883"/>
      <c r="BD39" s="883"/>
      <c r="BE39" s="883"/>
      <c r="BF39" s="884"/>
    </row>
    <row r="40" spans="2:58" ht="20.25" customHeight="1" x14ac:dyDescent="0.15">
      <c r="B40" s="857">
        <f>B37+1</f>
        <v>7</v>
      </c>
      <c r="C40" s="859"/>
      <c r="D40" s="860"/>
      <c r="E40" s="861"/>
      <c r="F40" s="227"/>
      <c r="G40" s="824"/>
      <c r="H40" s="827"/>
      <c r="I40" s="828"/>
      <c r="J40" s="828"/>
      <c r="K40" s="829"/>
      <c r="L40" s="834"/>
      <c r="M40" s="835"/>
      <c r="N40" s="835"/>
      <c r="O40" s="836"/>
      <c r="P40" s="843" t="s">
        <v>296</v>
      </c>
      <c r="Q40" s="844"/>
      <c r="R40" s="845"/>
      <c r="S40" s="225"/>
      <c r="T40" s="224"/>
      <c r="U40" s="224"/>
      <c r="V40" s="224"/>
      <c r="W40" s="224"/>
      <c r="X40" s="224"/>
      <c r="Y40" s="226"/>
      <c r="Z40" s="225"/>
      <c r="AA40" s="224"/>
      <c r="AB40" s="224"/>
      <c r="AC40" s="224"/>
      <c r="AD40" s="224"/>
      <c r="AE40" s="224"/>
      <c r="AF40" s="226"/>
      <c r="AG40" s="225"/>
      <c r="AH40" s="224"/>
      <c r="AI40" s="224"/>
      <c r="AJ40" s="224"/>
      <c r="AK40" s="224"/>
      <c r="AL40" s="224"/>
      <c r="AM40" s="226"/>
      <c r="AN40" s="225"/>
      <c r="AO40" s="224"/>
      <c r="AP40" s="224"/>
      <c r="AQ40" s="224"/>
      <c r="AR40" s="224"/>
      <c r="AS40" s="224"/>
      <c r="AT40" s="226"/>
      <c r="AU40" s="225"/>
      <c r="AV40" s="224"/>
      <c r="AW40" s="224"/>
      <c r="AX40" s="822"/>
      <c r="AY40" s="823"/>
      <c r="AZ40" s="897"/>
      <c r="BA40" s="898"/>
      <c r="BB40" s="876"/>
      <c r="BC40" s="877"/>
      <c r="BD40" s="877"/>
      <c r="BE40" s="877"/>
      <c r="BF40" s="878"/>
    </row>
    <row r="41" spans="2:58" ht="20.25" customHeight="1" x14ac:dyDescent="0.15">
      <c r="B41" s="857"/>
      <c r="C41" s="862"/>
      <c r="D41" s="863"/>
      <c r="E41" s="864"/>
      <c r="F41" s="223"/>
      <c r="G41" s="825"/>
      <c r="H41" s="830"/>
      <c r="I41" s="828"/>
      <c r="J41" s="828"/>
      <c r="K41" s="829"/>
      <c r="L41" s="837"/>
      <c r="M41" s="838"/>
      <c r="N41" s="838"/>
      <c r="O41" s="839"/>
      <c r="P41" s="885" t="s">
        <v>295</v>
      </c>
      <c r="Q41" s="886"/>
      <c r="R41" s="887"/>
      <c r="S41" s="221" t="str">
        <f>IF(S40="","",VLOOKUP(S40,'シフト記号表（勤務時間帯）'!$C$6:$K$35,9,FALSE))</f>
        <v/>
      </c>
      <c r="T41" s="220" t="str">
        <f>IF(T40="","",VLOOKUP(T40,'シフト記号表（勤務時間帯）'!$C$6:$K$35,9,FALSE))</f>
        <v/>
      </c>
      <c r="U41" s="220" t="str">
        <f>IF(U40="","",VLOOKUP(U40,'シフト記号表（勤務時間帯）'!$C$6:$K$35,9,FALSE))</f>
        <v/>
      </c>
      <c r="V41" s="220" t="str">
        <f>IF(V40="","",VLOOKUP(V40,'シフト記号表（勤務時間帯）'!$C$6:$K$35,9,FALSE))</f>
        <v/>
      </c>
      <c r="W41" s="220" t="str">
        <f>IF(W40="","",VLOOKUP(W40,'シフト記号表（勤務時間帯）'!$C$6:$K$35,9,FALSE))</f>
        <v/>
      </c>
      <c r="X41" s="220" t="str">
        <f>IF(X40="","",VLOOKUP(X40,'シフト記号表（勤務時間帯）'!$C$6:$K$35,9,FALSE))</f>
        <v/>
      </c>
      <c r="Y41" s="222" t="str">
        <f>IF(Y40="","",VLOOKUP(Y40,'シフト記号表（勤務時間帯）'!$C$6:$K$35,9,FALSE))</f>
        <v/>
      </c>
      <c r="Z41" s="221" t="str">
        <f>IF(Z40="","",VLOOKUP(Z40,'シフト記号表（勤務時間帯）'!$C$6:$K$35,9,FALSE))</f>
        <v/>
      </c>
      <c r="AA41" s="220" t="str">
        <f>IF(AA40="","",VLOOKUP(AA40,'シフト記号表（勤務時間帯）'!$C$6:$K$35,9,FALSE))</f>
        <v/>
      </c>
      <c r="AB41" s="220" t="str">
        <f>IF(AB40="","",VLOOKUP(AB40,'シフト記号表（勤務時間帯）'!$C$6:$K$35,9,FALSE))</f>
        <v/>
      </c>
      <c r="AC41" s="220" t="str">
        <f>IF(AC40="","",VLOOKUP(AC40,'シフト記号表（勤務時間帯）'!$C$6:$K$35,9,FALSE))</f>
        <v/>
      </c>
      <c r="AD41" s="220" t="str">
        <f>IF(AD40="","",VLOOKUP(AD40,'シフト記号表（勤務時間帯）'!$C$6:$K$35,9,FALSE))</f>
        <v/>
      </c>
      <c r="AE41" s="220" t="str">
        <f>IF(AE40="","",VLOOKUP(AE40,'シフト記号表（勤務時間帯）'!$C$6:$K$35,9,FALSE))</f>
        <v/>
      </c>
      <c r="AF41" s="222" t="str">
        <f>IF(AF40="","",VLOOKUP(AF40,'シフト記号表（勤務時間帯）'!$C$6:$K$35,9,FALSE))</f>
        <v/>
      </c>
      <c r="AG41" s="221" t="str">
        <f>IF(AG40="","",VLOOKUP(AG40,'シフト記号表（勤務時間帯）'!$C$6:$K$35,9,FALSE))</f>
        <v/>
      </c>
      <c r="AH41" s="220" t="str">
        <f>IF(AH40="","",VLOOKUP(AH40,'シフト記号表（勤務時間帯）'!$C$6:$K$35,9,FALSE))</f>
        <v/>
      </c>
      <c r="AI41" s="220" t="str">
        <f>IF(AI40="","",VLOOKUP(AI40,'シフト記号表（勤務時間帯）'!$C$6:$K$35,9,FALSE))</f>
        <v/>
      </c>
      <c r="AJ41" s="220" t="str">
        <f>IF(AJ40="","",VLOOKUP(AJ40,'シフト記号表（勤務時間帯）'!$C$6:$K$35,9,FALSE))</f>
        <v/>
      </c>
      <c r="AK41" s="220" t="str">
        <f>IF(AK40="","",VLOOKUP(AK40,'シフト記号表（勤務時間帯）'!$C$6:$K$35,9,FALSE))</f>
        <v/>
      </c>
      <c r="AL41" s="220" t="str">
        <f>IF(AL40="","",VLOOKUP(AL40,'シフト記号表（勤務時間帯）'!$C$6:$K$35,9,FALSE))</f>
        <v/>
      </c>
      <c r="AM41" s="222" t="str">
        <f>IF(AM40="","",VLOOKUP(AM40,'シフト記号表（勤務時間帯）'!$C$6:$K$35,9,FALSE))</f>
        <v/>
      </c>
      <c r="AN41" s="221" t="str">
        <f>IF(AN40="","",VLOOKUP(AN40,'シフト記号表（勤務時間帯）'!$C$6:$K$35,9,FALSE))</f>
        <v/>
      </c>
      <c r="AO41" s="220" t="str">
        <f>IF(AO40="","",VLOOKUP(AO40,'シフト記号表（勤務時間帯）'!$C$6:$K$35,9,FALSE))</f>
        <v/>
      </c>
      <c r="AP41" s="220" t="str">
        <f>IF(AP40="","",VLOOKUP(AP40,'シフト記号表（勤務時間帯）'!$C$6:$K$35,9,FALSE))</f>
        <v/>
      </c>
      <c r="AQ41" s="220" t="str">
        <f>IF(AQ40="","",VLOOKUP(AQ40,'シフト記号表（勤務時間帯）'!$C$6:$K$35,9,FALSE))</f>
        <v/>
      </c>
      <c r="AR41" s="220" t="str">
        <f>IF(AR40="","",VLOOKUP(AR40,'シフト記号表（勤務時間帯）'!$C$6:$K$35,9,FALSE))</f>
        <v/>
      </c>
      <c r="AS41" s="220" t="str">
        <f>IF(AS40="","",VLOOKUP(AS40,'シフト記号表（勤務時間帯）'!$C$6:$K$35,9,FALSE))</f>
        <v/>
      </c>
      <c r="AT41" s="222" t="str">
        <f>IF(AT40="","",VLOOKUP(AT40,'シフト記号表（勤務時間帯）'!$C$6:$K$35,9,FALSE))</f>
        <v/>
      </c>
      <c r="AU41" s="221" t="str">
        <f>IF(AU40="","",VLOOKUP(AU40,'シフト記号表（勤務時間帯）'!$C$6:$K$35,9,FALSE))</f>
        <v/>
      </c>
      <c r="AV41" s="220" t="str">
        <f>IF(AV40="","",VLOOKUP(AV40,'シフト記号表（勤務時間帯）'!$C$6:$K$35,9,FALSE))</f>
        <v/>
      </c>
      <c r="AW41" s="220" t="str">
        <f>IF(AW40="","",VLOOKUP(AW40,'シフト記号表（勤務時間帯）'!$C$6:$K$35,9,FALSE))</f>
        <v/>
      </c>
      <c r="AX41" s="888">
        <f>IF($BB$3="４週",SUM(S41:AT41),IF($BB$3="暦月",SUM(S41:AW41),""))</f>
        <v>0</v>
      </c>
      <c r="AY41" s="889"/>
      <c r="AZ41" s="890">
        <f>IF($BB$3="４週",AX41/4,IF($BB$3="暦月",'地密通所（1枚版）'!AX41/('地密通所（1枚版）'!$BB$8/7),""))</f>
        <v>0</v>
      </c>
      <c r="BA41" s="891"/>
      <c r="BB41" s="879"/>
      <c r="BC41" s="880"/>
      <c r="BD41" s="880"/>
      <c r="BE41" s="880"/>
      <c r="BF41" s="881"/>
    </row>
    <row r="42" spans="2:58" ht="20.25" customHeight="1" x14ac:dyDescent="0.15">
      <c r="B42" s="857"/>
      <c r="C42" s="865"/>
      <c r="D42" s="866"/>
      <c r="E42" s="867"/>
      <c r="F42" s="223">
        <f>C40</f>
        <v>0</v>
      </c>
      <c r="G42" s="928"/>
      <c r="H42" s="830"/>
      <c r="I42" s="828"/>
      <c r="J42" s="828"/>
      <c r="K42" s="829"/>
      <c r="L42" s="926"/>
      <c r="M42" s="924"/>
      <c r="N42" s="924"/>
      <c r="O42" s="925"/>
      <c r="P42" s="892" t="s">
        <v>294</v>
      </c>
      <c r="Q42" s="893"/>
      <c r="R42" s="894"/>
      <c r="S42" s="217" t="str">
        <f>IF(S40="","",VLOOKUP(S40,'シフト記号表（勤務時間帯）'!$C$6:$U$35,19,FALSE))</f>
        <v/>
      </c>
      <c r="T42" s="216" t="str">
        <f>IF(T40="","",VLOOKUP(T40,'シフト記号表（勤務時間帯）'!$C$6:$U$35,19,FALSE))</f>
        <v/>
      </c>
      <c r="U42" s="216" t="str">
        <f>IF(U40="","",VLOOKUP(U40,'シフト記号表（勤務時間帯）'!$C$6:$U$35,19,FALSE))</f>
        <v/>
      </c>
      <c r="V42" s="216" t="str">
        <f>IF(V40="","",VLOOKUP(V40,'シフト記号表（勤務時間帯）'!$C$6:$U$35,19,FALSE))</f>
        <v/>
      </c>
      <c r="W42" s="216" t="str">
        <f>IF(W40="","",VLOOKUP(W40,'シフト記号表（勤務時間帯）'!$C$6:$U$35,19,FALSE))</f>
        <v/>
      </c>
      <c r="X42" s="216" t="str">
        <f>IF(X40="","",VLOOKUP(X40,'シフト記号表（勤務時間帯）'!$C$6:$U$35,19,FALSE))</f>
        <v/>
      </c>
      <c r="Y42" s="218" t="str">
        <f>IF(Y40="","",VLOOKUP(Y40,'シフト記号表（勤務時間帯）'!$C$6:$U$35,19,FALSE))</f>
        <v/>
      </c>
      <c r="Z42" s="217" t="str">
        <f>IF(Z40="","",VLOOKUP(Z40,'シフト記号表（勤務時間帯）'!$C$6:$U$35,19,FALSE))</f>
        <v/>
      </c>
      <c r="AA42" s="216" t="str">
        <f>IF(AA40="","",VLOOKUP(AA40,'シフト記号表（勤務時間帯）'!$C$6:$U$35,19,FALSE))</f>
        <v/>
      </c>
      <c r="AB42" s="216" t="str">
        <f>IF(AB40="","",VLOOKUP(AB40,'シフト記号表（勤務時間帯）'!$C$6:$U$35,19,FALSE))</f>
        <v/>
      </c>
      <c r="AC42" s="216" t="str">
        <f>IF(AC40="","",VLOOKUP(AC40,'シフト記号表（勤務時間帯）'!$C$6:$U$35,19,FALSE))</f>
        <v/>
      </c>
      <c r="AD42" s="216" t="str">
        <f>IF(AD40="","",VLOOKUP(AD40,'シフト記号表（勤務時間帯）'!$C$6:$U$35,19,FALSE))</f>
        <v/>
      </c>
      <c r="AE42" s="216" t="str">
        <f>IF(AE40="","",VLOOKUP(AE40,'シフト記号表（勤務時間帯）'!$C$6:$U$35,19,FALSE))</f>
        <v/>
      </c>
      <c r="AF42" s="218" t="str">
        <f>IF(AF40="","",VLOOKUP(AF40,'シフト記号表（勤務時間帯）'!$C$6:$U$35,19,FALSE))</f>
        <v/>
      </c>
      <c r="AG42" s="217" t="str">
        <f>IF(AG40="","",VLOOKUP(AG40,'シフト記号表（勤務時間帯）'!$C$6:$U$35,19,FALSE))</f>
        <v/>
      </c>
      <c r="AH42" s="216" t="str">
        <f>IF(AH40="","",VLOOKUP(AH40,'シフト記号表（勤務時間帯）'!$C$6:$U$35,19,FALSE))</f>
        <v/>
      </c>
      <c r="AI42" s="216" t="str">
        <f>IF(AI40="","",VLOOKUP(AI40,'シフト記号表（勤務時間帯）'!$C$6:$U$35,19,FALSE))</f>
        <v/>
      </c>
      <c r="AJ42" s="216" t="str">
        <f>IF(AJ40="","",VLOOKUP(AJ40,'シフト記号表（勤務時間帯）'!$C$6:$U$35,19,FALSE))</f>
        <v/>
      </c>
      <c r="AK42" s="216" t="str">
        <f>IF(AK40="","",VLOOKUP(AK40,'シフト記号表（勤務時間帯）'!$C$6:$U$35,19,FALSE))</f>
        <v/>
      </c>
      <c r="AL42" s="216" t="str">
        <f>IF(AL40="","",VLOOKUP(AL40,'シフト記号表（勤務時間帯）'!$C$6:$U$35,19,FALSE))</f>
        <v/>
      </c>
      <c r="AM42" s="218" t="str">
        <f>IF(AM40="","",VLOOKUP(AM40,'シフト記号表（勤務時間帯）'!$C$6:$U$35,19,FALSE))</f>
        <v/>
      </c>
      <c r="AN42" s="217" t="str">
        <f>IF(AN40="","",VLOOKUP(AN40,'シフト記号表（勤務時間帯）'!$C$6:$U$35,19,FALSE))</f>
        <v/>
      </c>
      <c r="AO42" s="216" t="str">
        <f>IF(AO40="","",VLOOKUP(AO40,'シフト記号表（勤務時間帯）'!$C$6:$U$35,19,FALSE))</f>
        <v/>
      </c>
      <c r="AP42" s="216" t="str">
        <f>IF(AP40="","",VLOOKUP(AP40,'シフト記号表（勤務時間帯）'!$C$6:$U$35,19,FALSE))</f>
        <v/>
      </c>
      <c r="AQ42" s="216" t="str">
        <f>IF(AQ40="","",VLOOKUP(AQ40,'シフト記号表（勤務時間帯）'!$C$6:$U$35,19,FALSE))</f>
        <v/>
      </c>
      <c r="AR42" s="216" t="str">
        <f>IF(AR40="","",VLOOKUP(AR40,'シフト記号表（勤務時間帯）'!$C$6:$U$35,19,FALSE))</f>
        <v/>
      </c>
      <c r="AS42" s="216" t="str">
        <f>IF(AS40="","",VLOOKUP(AS40,'シフト記号表（勤務時間帯）'!$C$6:$U$35,19,FALSE))</f>
        <v/>
      </c>
      <c r="AT42" s="218" t="str">
        <f>IF(AT40="","",VLOOKUP(AT40,'シフト記号表（勤務時間帯）'!$C$6:$U$35,19,FALSE))</f>
        <v/>
      </c>
      <c r="AU42" s="217" t="str">
        <f>IF(AU40="","",VLOOKUP(AU40,'シフト記号表（勤務時間帯）'!$C$6:$U$35,19,FALSE))</f>
        <v/>
      </c>
      <c r="AV42" s="216" t="str">
        <f>IF(AV40="","",VLOOKUP(AV40,'シフト記号表（勤務時間帯）'!$C$6:$U$35,19,FALSE))</f>
        <v/>
      </c>
      <c r="AW42" s="216" t="str">
        <f>IF(AW40="","",VLOOKUP(AW40,'シフト記号表（勤務時間帯）'!$C$6:$U$35,19,FALSE))</f>
        <v/>
      </c>
      <c r="AX42" s="874">
        <f>IF($BB$3="４週",SUM(S42:AT42),IF($BB$3="暦月",SUM(S42:AW42),""))</f>
        <v>0</v>
      </c>
      <c r="AY42" s="875"/>
      <c r="AZ42" s="895">
        <f>IF($BB$3="４週",AX42/4,IF($BB$3="暦月",'地密通所（1枚版）'!AX42/('地密通所（1枚版）'!$BB$8/7),""))</f>
        <v>0</v>
      </c>
      <c r="BA42" s="896"/>
      <c r="BB42" s="882"/>
      <c r="BC42" s="883"/>
      <c r="BD42" s="883"/>
      <c r="BE42" s="883"/>
      <c r="BF42" s="884"/>
    </row>
    <row r="43" spans="2:58" ht="20.25" customHeight="1" x14ac:dyDescent="0.15">
      <c r="B43" s="857">
        <f>B40+1</f>
        <v>8</v>
      </c>
      <c r="C43" s="859"/>
      <c r="D43" s="860"/>
      <c r="E43" s="861"/>
      <c r="F43" s="227"/>
      <c r="G43" s="824"/>
      <c r="H43" s="827"/>
      <c r="I43" s="828"/>
      <c r="J43" s="828"/>
      <c r="K43" s="829"/>
      <c r="L43" s="834"/>
      <c r="M43" s="835"/>
      <c r="N43" s="835"/>
      <c r="O43" s="836"/>
      <c r="P43" s="843" t="s">
        <v>296</v>
      </c>
      <c r="Q43" s="844"/>
      <c r="R43" s="845"/>
      <c r="S43" s="225"/>
      <c r="T43" s="224"/>
      <c r="U43" s="224"/>
      <c r="V43" s="224"/>
      <c r="W43" s="224"/>
      <c r="X43" s="224"/>
      <c r="Y43" s="226"/>
      <c r="Z43" s="225"/>
      <c r="AA43" s="224"/>
      <c r="AB43" s="224"/>
      <c r="AC43" s="224"/>
      <c r="AD43" s="224"/>
      <c r="AE43" s="224"/>
      <c r="AF43" s="226"/>
      <c r="AG43" s="225"/>
      <c r="AH43" s="224"/>
      <c r="AI43" s="224"/>
      <c r="AJ43" s="224"/>
      <c r="AK43" s="224"/>
      <c r="AL43" s="224"/>
      <c r="AM43" s="226"/>
      <c r="AN43" s="225"/>
      <c r="AO43" s="224"/>
      <c r="AP43" s="224"/>
      <c r="AQ43" s="224"/>
      <c r="AR43" s="224"/>
      <c r="AS43" s="224"/>
      <c r="AT43" s="226"/>
      <c r="AU43" s="225"/>
      <c r="AV43" s="224"/>
      <c r="AW43" s="224"/>
      <c r="AX43" s="822"/>
      <c r="AY43" s="823"/>
      <c r="AZ43" s="897"/>
      <c r="BA43" s="898"/>
      <c r="BB43" s="876"/>
      <c r="BC43" s="877"/>
      <c r="BD43" s="877"/>
      <c r="BE43" s="877"/>
      <c r="BF43" s="878"/>
    </row>
    <row r="44" spans="2:58" ht="20.25" customHeight="1" x14ac:dyDescent="0.15">
      <c r="B44" s="857"/>
      <c r="C44" s="862"/>
      <c r="D44" s="863"/>
      <c r="E44" s="864"/>
      <c r="F44" s="223"/>
      <c r="G44" s="825"/>
      <c r="H44" s="830"/>
      <c r="I44" s="828"/>
      <c r="J44" s="828"/>
      <c r="K44" s="829"/>
      <c r="L44" s="837"/>
      <c r="M44" s="838"/>
      <c r="N44" s="838"/>
      <c r="O44" s="839"/>
      <c r="P44" s="885" t="s">
        <v>295</v>
      </c>
      <c r="Q44" s="886"/>
      <c r="R44" s="887"/>
      <c r="S44" s="221" t="str">
        <f>IF(S43="","",VLOOKUP(S43,'シフト記号表（勤務時間帯）'!$C$6:$K$35,9,FALSE))</f>
        <v/>
      </c>
      <c r="T44" s="220" t="str">
        <f>IF(T43="","",VLOOKUP(T43,'シフト記号表（勤務時間帯）'!$C$6:$K$35,9,FALSE))</f>
        <v/>
      </c>
      <c r="U44" s="220" t="str">
        <f>IF(U43="","",VLOOKUP(U43,'シフト記号表（勤務時間帯）'!$C$6:$K$35,9,FALSE))</f>
        <v/>
      </c>
      <c r="V44" s="220" t="str">
        <f>IF(V43="","",VLOOKUP(V43,'シフト記号表（勤務時間帯）'!$C$6:$K$35,9,FALSE))</f>
        <v/>
      </c>
      <c r="W44" s="220" t="str">
        <f>IF(W43="","",VLOOKUP(W43,'シフト記号表（勤務時間帯）'!$C$6:$K$35,9,FALSE))</f>
        <v/>
      </c>
      <c r="X44" s="220" t="str">
        <f>IF(X43="","",VLOOKUP(X43,'シフト記号表（勤務時間帯）'!$C$6:$K$35,9,FALSE))</f>
        <v/>
      </c>
      <c r="Y44" s="222" t="str">
        <f>IF(Y43="","",VLOOKUP(Y43,'シフト記号表（勤務時間帯）'!$C$6:$K$35,9,FALSE))</f>
        <v/>
      </c>
      <c r="Z44" s="221" t="str">
        <f>IF(Z43="","",VLOOKUP(Z43,'シフト記号表（勤務時間帯）'!$C$6:$K$35,9,FALSE))</f>
        <v/>
      </c>
      <c r="AA44" s="220" t="str">
        <f>IF(AA43="","",VLOOKUP(AA43,'シフト記号表（勤務時間帯）'!$C$6:$K$35,9,FALSE))</f>
        <v/>
      </c>
      <c r="AB44" s="220" t="str">
        <f>IF(AB43="","",VLOOKUP(AB43,'シフト記号表（勤務時間帯）'!$C$6:$K$35,9,FALSE))</f>
        <v/>
      </c>
      <c r="AC44" s="220" t="str">
        <f>IF(AC43="","",VLOOKUP(AC43,'シフト記号表（勤務時間帯）'!$C$6:$K$35,9,FALSE))</f>
        <v/>
      </c>
      <c r="AD44" s="220" t="str">
        <f>IF(AD43="","",VLOOKUP(AD43,'シフト記号表（勤務時間帯）'!$C$6:$K$35,9,FALSE))</f>
        <v/>
      </c>
      <c r="AE44" s="220" t="str">
        <f>IF(AE43="","",VLOOKUP(AE43,'シフト記号表（勤務時間帯）'!$C$6:$K$35,9,FALSE))</f>
        <v/>
      </c>
      <c r="AF44" s="222" t="str">
        <f>IF(AF43="","",VLOOKUP(AF43,'シフト記号表（勤務時間帯）'!$C$6:$K$35,9,FALSE))</f>
        <v/>
      </c>
      <c r="AG44" s="221" t="str">
        <f>IF(AG43="","",VLOOKUP(AG43,'シフト記号表（勤務時間帯）'!$C$6:$K$35,9,FALSE))</f>
        <v/>
      </c>
      <c r="AH44" s="220" t="str">
        <f>IF(AH43="","",VLOOKUP(AH43,'シフト記号表（勤務時間帯）'!$C$6:$K$35,9,FALSE))</f>
        <v/>
      </c>
      <c r="AI44" s="220" t="str">
        <f>IF(AI43="","",VLOOKUP(AI43,'シフト記号表（勤務時間帯）'!$C$6:$K$35,9,FALSE))</f>
        <v/>
      </c>
      <c r="AJ44" s="220" t="str">
        <f>IF(AJ43="","",VLOOKUP(AJ43,'シフト記号表（勤務時間帯）'!$C$6:$K$35,9,FALSE))</f>
        <v/>
      </c>
      <c r="AK44" s="220" t="str">
        <f>IF(AK43="","",VLOOKUP(AK43,'シフト記号表（勤務時間帯）'!$C$6:$K$35,9,FALSE))</f>
        <v/>
      </c>
      <c r="AL44" s="220" t="str">
        <f>IF(AL43="","",VLOOKUP(AL43,'シフト記号表（勤務時間帯）'!$C$6:$K$35,9,FALSE))</f>
        <v/>
      </c>
      <c r="AM44" s="222" t="str">
        <f>IF(AM43="","",VLOOKUP(AM43,'シフト記号表（勤務時間帯）'!$C$6:$K$35,9,FALSE))</f>
        <v/>
      </c>
      <c r="AN44" s="221" t="str">
        <f>IF(AN43="","",VLOOKUP(AN43,'シフト記号表（勤務時間帯）'!$C$6:$K$35,9,FALSE))</f>
        <v/>
      </c>
      <c r="AO44" s="220" t="str">
        <f>IF(AO43="","",VLOOKUP(AO43,'シフト記号表（勤務時間帯）'!$C$6:$K$35,9,FALSE))</f>
        <v/>
      </c>
      <c r="AP44" s="220" t="str">
        <f>IF(AP43="","",VLOOKUP(AP43,'シフト記号表（勤務時間帯）'!$C$6:$K$35,9,FALSE))</f>
        <v/>
      </c>
      <c r="AQ44" s="220" t="str">
        <f>IF(AQ43="","",VLOOKUP(AQ43,'シフト記号表（勤務時間帯）'!$C$6:$K$35,9,FALSE))</f>
        <v/>
      </c>
      <c r="AR44" s="220" t="str">
        <f>IF(AR43="","",VLOOKUP(AR43,'シフト記号表（勤務時間帯）'!$C$6:$K$35,9,FALSE))</f>
        <v/>
      </c>
      <c r="AS44" s="220" t="str">
        <f>IF(AS43="","",VLOOKUP(AS43,'シフト記号表（勤務時間帯）'!$C$6:$K$35,9,FALSE))</f>
        <v/>
      </c>
      <c r="AT44" s="222" t="str">
        <f>IF(AT43="","",VLOOKUP(AT43,'シフト記号表（勤務時間帯）'!$C$6:$K$35,9,FALSE))</f>
        <v/>
      </c>
      <c r="AU44" s="221" t="str">
        <f>IF(AU43="","",VLOOKUP(AU43,'シフト記号表（勤務時間帯）'!$C$6:$K$35,9,FALSE))</f>
        <v/>
      </c>
      <c r="AV44" s="220" t="str">
        <f>IF(AV43="","",VLOOKUP(AV43,'シフト記号表（勤務時間帯）'!$C$6:$K$35,9,FALSE))</f>
        <v/>
      </c>
      <c r="AW44" s="220" t="str">
        <f>IF(AW43="","",VLOOKUP(AW43,'シフト記号表（勤務時間帯）'!$C$6:$K$35,9,FALSE))</f>
        <v/>
      </c>
      <c r="AX44" s="888">
        <f>IF($BB$3="４週",SUM(S44:AT44),IF($BB$3="暦月",SUM(S44:AW44),""))</f>
        <v>0</v>
      </c>
      <c r="AY44" s="889"/>
      <c r="AZ44" s="890">
        <f>IF($BB$3="４週",AX44/4,IF($BB$3="暦月",'地密通所（1枚版）'!AX44/('地密通所（1枚版）'!$BB$8/7),""))</f>
        <v>0</v>
      </c>
      <c r="BA44" s="891"/>
      <c r="BB44" s="879"/>
      <c r="BC44" s="880"/>
      <c r="BD44" s="880"/>
      <c r="BE44" s="880"/>
      <c r="BF44" s="881"/>
    </row>
    <row r="45" spans="2:58" ht="20.25" customHeight="1" x14ac:dyDescent="0.15">
      <c r="B45" s="857"/>
      <c r="C45" s="865"/>
      <c r="D45" s="866"/>
      <c r="E45" s="867"/>
      <c r="F45" s="223">
        <f>C43</f>
        <v>0</v>
      </c>
      <c r="G45" s="928"/>
      <c r="H45" s="830"/>
      <c r="I45" s="828"/>
      <c r="J45" s="828"/>
      <c r="K45" s="829"/>
      <c r="L45" s="926"/>
      <c r="M45" s="924"/>
      <c r="N45" s="924"/>
      <c r="O45" s="925"/>
      <c r="P45" s="892" t="s">
        <v>294</v>
      </c>
      <c r="Q45" s="893"/>
      <c r="R45" s="894"/>
      <c r="S45" s="217" t="str">
        <f>IF(S43="","",VLOOKUP(S43,'シフト記号表（勤務時間帯）'!$C$6:$U$35,19,FALSE))</f>
        <v/>
      </c>
      <c r="T45" s="216" t="str">
        <f>IF(T43="","",VLOOKUP(T43,'シフト記号表（勤務時間帯）'!$C$6:$U$35,19,FALSE))</f>
        <v/>
      </c>
      <c r="U45" s="216" t="str">
        <f>IF(U43="","",VLOOKUP(U43,'シフト記号表（勤務時間帯）'!$C$6:$U$35,19,FALSE))</f>
        <v/>
      </c>
      <c r="V45" s="216" t="str">
        <f>IF(V43="","",VLOOKUP(V43,'シフト記号表（勤務時間帯）'!$C$6:$U$35,19,FALSE))</f>
        <v/>
      </c>
      <c r="W45" s="216" t="str">
        <f>IF(W43="","",VLOOKUP(W43,'シフト記号表（勤務時間帯）'!$C$6:$U$35,19,FALSE))</f>
        <v/>
      </c>
      <c r="X45" s="216" t="str">
        <f>IF(X43="","",VLOOKUP(X43,'シフト記号表（勤務時間帯）'!$C$6:$U$35,19,FALSE))</f>
        <v/>
      </c>
      <c r="Y45" s="218" t="str">
        <f>IF(Y43="","",VLOOKUP(Y43,'シフト記号表（勤務時間帯）'!$C$6:$U$35,19,FALSE))</f>
        <v/>
      </c>
      <c r="Z45" s="217" t="str">
        <f>IF(Z43="","",VLOOKUP(Z43,'シフト記号表（勤務時間帯）'!$C$6:$U$35,19,FALSE))</f>
        <v/>
      </c>
      <c r="AA45" s="216" t="str">
        <f>IF(AA43="","",VLOOKUP(AA43,'シフト記号表（勤務時間帯）'!$C$6:$U$35,19,FALSE))</f>
        <v/>
      </c>
      <c r="AB45" s="216" t="str">
        <f>IF(AB43="","",VLOOKUP(AB43,'シフト記号表（勤務時間帯）'!$C$6:$U$35,19,FALSE))</f>
        <v/>
      </c>
      <c r="AC45" s="216" t="str">
        <f>IF(AC43="","",VLOOKUP(AC43,'シフト記号表（勤務時間帯）'!$C$6:$U$35,19,FALSE))</f>
        <v/>
      </c>
      <c r="AD45" s="216" t="str">
        <f>IF(AD43="","",VLOOKUP(AD43,'シフト記号表（勤務時間帯）'!$C$6:$U$35,19,FALSE))</f>
        <v/>
      </c>
      <c r="AE45" s="216" t="str">
        <f>IF(AE43="","",VLOOKUP(AE43,'シフト記号表（勤務時間帯）'!$C$6:$U$35,19,FALSE))</f>
        <v/>
      </c>
      <c r="AF45" s="218" t="str">
        <f>IF(AF43="","",VLOOKUP(AF43,'シフト記号表（勤務時間帯）'!$C$6:$U$35,19,FALSE))</f>
        <v/>
      </c>
      <c r="AG45" s="217" t="str">
        <f>IF(AG43="","",VLOOKUP(AG43,'シフト記号表（勤務時間帯）'!$C$6:$U$35,19,FALSE))</f>
        <v/>
      </c>
      <c r="AH45" s="216" t="str">
        <f>IF(AH43="","",VLOOKUP(AH43,'シフト記号表（勤務時間帯）'!$C$6:$U$35,19,FALSE))</f>
        <v/>
      </c>
      <c r="AI45" s="216" t="str">
        <f>IF(AI43="","",VLOOKUP(AI43,'シフト記号表（勤務時間帯）'!$C$6:$U$35,19,FALSE))</f>
        <v/>
      </c>
      <c r="AJ45" s="216" t="str">
        <f>IF(AJ43="","",VLOOKUP(AJ43,'シフト記号表（勤務時間帯）'!$C$6:$U$35,19,FALSE))</f>
        <v/>
      </c>
      <c r="AK45" s="216" t="str">
        <f>IF(AK43="","",VLOOKUP(AK43,'シフト記号表（勤務時間帯）'!$C$6:$U$35,19,FALSE))</f>
        <v/>
      </c>
      <c r="AL45" s="216" t="str">
        <f>IF(AL43="","",VLOOKUP(AL43,'シフト記号表（勤務時間帯）'!$C$6:$U$35,19,FALSE))</f>
        <v/>
      </c>
      <c r="AM45" s="218" t="str">
        <f>IF(AM43="","",VLOOKUP(AM43,'シフト記号表（勤務時間帯）'!$C$6:$U$35,19,FALSE))</f>
        <v/>
      </c>
      <c r="AN45" s="217" t="str">
        <f>IF(AN43="","",VLOOKUP(AN43,'シフト記号表（勤務時間帯）'!$C$6:$U$35,19,FALSE))</f>
        <v/>
      </c>
      <c r="AO45" s="216" t="str">
        <f>IF(AO43="","",VLOOKUP(AO43,'シフト記号表（勤務時間帯）'!$C$6:$U$35,19,FALSE))</f>
        <v/>
      </c>
      <c r="AP45" s="216" t="str">
        <f>IF(AP43="","",VLOOKUP(AP43,'シフト記号表（勤務時間帯）'!$C$6:$U$35,19,FALSE))</f>
        <v/>
      </c>
      <c r="AQ45" s="216" t="str">
        <f>IF(AQ43="","",VLOOKUP(AQ43,'シフト記号表（勤務時間帯）'!$C$6:$U$35,19,FALSE))</f>
        <v/>
      </c>
      <c r="AR45" s="216" t="str">
        <f>IF(AR43="","",VLOOKUP(AR43,'シフト記号表（勤務時間帯）'!$C$6:$U$35,19,FALSE))</f>
        <v/>
      </c>
      <c r="AS45" s="216" t="str">
        <f>IF(AS43="","",VLOOKUP(AS43,'シフト記号表（勤務時間帯）'!$C$6:$U$35,19,FALSE))</f>
        <v/>
      </c>
      <c r="AT45" s="218" t="str">
        <f>IF(AT43="","",VLOOKUP(AT43,'シフト記号表（勤務時間帯）'!$C$6:$U$35,19,FALSE))</f>
        <v/>
      </c>
      <c r="AU45" s="217" t="str">
        <f>IF(AU43="","",VLOOKUP(AU43,'シフト記号表（勤務時間帯）'!$C$6:$U$35,19,FALSE))</f>
        <v/>
      </c>
      <c r="AV45" s="216" t="str">
        <f>IF(AV43="","",VLOOKUP(AV43,'シフト記号表（勤務時間帯）'!$C$6:$U$35,19,FALSE))</f>
        <v/>
      </c>
      <c r="AW45" s="216" t="str">
        <f>IF(AW43="","",VLOOKUP(AW43,'シフト記号表（勤務時間帯）'!$C$6:$U$35,19,FALSE))</f>
        <v/>
      </c>
      <c r="AX45" s="874">
        <f>IF($BB$3="４週",SUM(S45:AT45),IF($BB$3="暦月",SUM(S45:AW45),""))</f>
        <v>0</v>
      </c>
      <c r="AY45" s="875"/>
      <c r="AZ45" s="895">
        <f>IF($BB$3="４週",AX45/4,IF($BB$3="暦月",'地密通所（1枚版）'!AX45/('地密通所（1枚版）'!$BB$8/7),""))</f>
        <v>0</v>
      </c>
      <c r="BA45" s="896"/>
      <c r="BB45" s="882"/>
      <c r="BC45" s="883"/>
      <c r="BD45" s="883"/>
      <c r="BE45" s="883"/>
      <c r="BF45" s="884"/>
    </row>
    <row r="46" spans="2:58" ht="20.25" customHeight="1" x14ac:dyDescent="0.15">
      <c r="B46" s="857">
        <f>B43+1</f>
        <v>9</v>
      </c>
      <c r="C46" s="859"/>
      <c r="D46" s="860"/>
      <c r="E46" s="861"/>
      <c r="F46" s="227"/>
      <c r="G46" s="824"/>
      <c r="H46" s="827"/>
      <c r="I46" s="828"/>
      <c r="J46" s="828"/>
      <c r="K46" s="829"/>
      <c r="L46" s="834"/>
      <c r="M46" s="835"/>
      <c r="N46" s="835"/>
      <c r="O46" s="836"/>
      <c r="P46" s="843" t="s">
        <v>296</v>
      </c>
      <c r="Q46" s="844"/>
      <c r="R46" s="845"/>
      <c r="S46" s="225"/>
      <c r="T46" s="224"/>
      <c r="U46" s="224"/>
      <c r="V46" s="224"/>
      <c r="W46" s="224"/>
      <c r="X46" s="224"/>
      <c r="Y46" s="226"/>
      <c r="Z46" s="225"/>
      <c r="AA46" s="224"/>
      <c r="AB46" s="224"/>
      <c r="AC46" s="224"/>
      <c r="AD46" s="224"/>
      <c r="AE46" s="224"/>
      <c r="AF46" s="226"/>
      <c r="AG46" s="225"/>
      <c r="AH46" s="224"/>
      <c r="AI46" s="224"/>
      <c r="AJ46" s="224"/>
      <c r="AK46" s="224"/>
      <c r="AL46" s="224"/>
      <c r="AM46" s="226"/>
      <c r="AN46" s="225"/>
      <c r="AO46" s="224"/>
      <c r="AP46" s="224"/>
      <c r="AQ46" s="224"/>
      <c r="AR46" s="224"/>
      <c r="AS46" s="224"/>
      <c r="AT46" s="226"/>
      <c r="AU46" s="225"/>
      <c r="AV46" s="224"/>
      <c r="AW46" s="224"/>
      <c r="AX46" s="822"/>
      <c r="AY46" s="823"/>
      <c r="AZ46" s="897"/>
      <c r="BA46" s="898"/>
      <c r="BB46" s="876"/>
      <c r="BC46" s="877"/>
      <c r="BD46" s="877"/>
      <c r="BE46" s="877"/>
      <c r="BF46" s="878"/>
    </row>
    <row r="47" spans="2:58" ht="20.25" customHeight="1" x14ac:dyDescent="0.15">
      <c r="B47" s="857"/>
      <c r="C47" s="862"/>
      <c r="D47" s="863"/>
      <c r="E47" s="864"/>
      <c r="F47" s="223"/>
      <c r="G47" s="825"/>
      <c r="H47" s="830"/>
      <c r="I47" s="828"/>
      <c r="J47" s="828"/>
      <c r="K47" s="829"/>
      <c r="L47" s="837"/>
      <c r="M47" s="838"/>
      <c r="N47" s="838"/>
      <c r="O47" s="839"/>
      <c r="P47" s="885" t="s">
        <v>295</v>
      </c>
      <c r="Q47" s="886"/>
      <c r="R47" s="887"/>
      <c r="S47" s="221" t="str">
        <f>IF(S46="","",VLOOKUP(S46,'シフト記号表（勤務時間帯）'!$C$6:$K$35,9,FALSE))</f>
        <v/>
      </c>
      <c r="T47" s="220" t="str">
        <f>IF(T46="","",VLOOKUP(T46,'シフト記号表（勤務時間帯）'!$C$6:$K$35,9,FALSE))</f>
        <v/>
      </c>
      <c r="U47" s="220" t="str">
        <f>IF(U46="","",VLOOKUP(U46,'シフト記号表（勤務時間帯）'!$C$6:$K$35,9,FALSE))</f>
        <v/>
      </c>
      <c r="V47" s="220" t="str">
        <f>IF(V46="","",VLOOKUP(V46,'シフト記号表（勤務時間帯）'!$C$6:$K$35,9,FALSE))</f>
        <v/>
      </c>
      <c r="W47" s="220" t="str">
        <f>IF(W46="","",VLOOKUP(W46,'シフト記号表（勤務時間帯）'!$C$6:$K$35,9,FALSE))</f>
        <v/>
      </c>
      <c r="X47" s="220" t="str">
        <f>IF(X46="","",VLOOKUP(X46,'シフト記号表（勤務時間帯）'!$C$6:$K$35,9,FALSE))</f>
        <v/>
      </c>
      <c r="Y47" s="222" t="str">
        <f>IF(Y46="","",VLOOKUP(Y46,'シフト記号表（勤務時間帯）'!$C$6:$K$35,9,FALSE))</f>
        <v/>
      </c>
      <c r="Z47" s="221" t="str">
        <f>IF(Z46="","",VLOOKUP(Z46,'シフト記号表（勤務時間帯）'!$C$6:$K$35,9,FALSE))</f>
        <v/>
      </c>
      <c r="AA47" s="220" t="str">
        <f>IF(AA46="","",VLOOKUP(AA46,'シフト記号表（勤務時間帯）'!$C$6:$K$35,9,FALSE))</f>
        <v/>
      </c>
      <c r="AB47" s="220" t="str">
        <f>IF(AB46="","",VLOOKUP(AB46,'シフト記号表（勤務時間帯）'!$C$6:$K$35,9,FALSE))</f>
        <v/>
      </c>
      <c r="AC47" s="220" t="str">
        <f>IF(AC46="","",VLOOKUP(AC46,'シフト記号表（勤務時間帯）'!$C$6:$K$35,9,FALSE))</f>
        <v/>
      </c>
      <c r="AD47" s="220" t="str">
        <f>IF(AD46="","",VLOOKUP(AD46,'シフト記号表（勤務時間帯）'!$C$6:$K$35,9,FALSE))</f>
        <v/>
      </c>
      <c r="AE47" s="220" t="str">
        <f>IF(AE46="","",VLOOKUP(AE46,'シフト記号表（勤務時間帯）'!$C$6:$K$35,9,FALSE))</f>
        <v/>
      </c>
      <c r="AF47" s="222" t="str">
        <f>IF(AF46="","",VLOOKUP(AF46,'シフト記号表（勤務時間帯）'!$C$6:$K$35,9,FALSE))</f>
        <v/>
      </c>
      <c r="AG47" s="221" t="str">
        <f>IF(AG46="","",VLOOKUP(AG46,'シフト記号表（勤務時間帯）'!$C$6:$K$35,9,FALSE))</f>
        <v/>
      </c>
      <c r="AH47" s="220" t="str">
        <f>IF(AH46="","",VLOOKUP(AH46,'シフト記号表（勤務時間帯）'!$C$6:$K$35,9,FALSE))</f>
        <v/>
      </c>
      <c r="AI47" s="220" t="str">
        <f>IF(AI46="","",VLOOKUP(AI46,'シフト記号表（勤務時間帯）'!$C$6:$K$35,9,FALSE))</f>
        <v/>
      </c>
      <c r="AJ47" s="220" t="str">
        <f>IF(AJ46="","",VLOOKUP(AJ46,'シフト記号表（勤務時間帯）'!$C$6:$K$35,9,FALSE))</f>
        <v/>
      </c>
      <c r="AK47" s="220" t="str">
        <f>IF(AK46="","",VLOOKUP(AK46,'シフト記号表（勤務時間帯）'!$C$6:$K$35,9,FALSE))</f>
        <v/>
      </c>
      <c r="AL47" s="220" t="str">
        <f>IF(AL46="","",VLOOKUP(AL46,'シフト記号表（勤務時間帯）'!$C$6:$K$35,9,FALSE))</f>
        <v/>
      </c>
      <c r="AM47" s="222" t="str">
        <f>IF(AM46="","",VLOOKUP(AM46,'シフト記号表（勤務時間帯）'!$C$6:$K$35,9,FALSE))</f>
        <v/>
      </c>
      <c r="AN47" s="221" t="str">
        <f>IF(AN46="","",VLOOKUP(AN46,'シフト記号表（勤務時間帯）'!$C$6:$K$35,9,FALSE))</f>
        <v/>
      </c>
      <c r="AO47" s="220" t="str">
        <f>IF(AO46="","",VLOOKUP(AO46,'シフト記号表（勤務時間帯）'!$C$6:$K$35,9,FALSE))</f>
        <v/>
      </c>
      <c r="AP47" s="220" t="str">
        <f>IF(AP46="","",VLOOKUP(AP46,'シフト記号表（勤務時間帯）'!$C$6:$K$35,9,FALSE))</f>
        <v/>
      </c>
      <c r="AQ47" s="220" t="str">
        <f>IF(AQ46="","",VLOOKUP(AQ46,'シフト記号表（勤務時間帯）'!$C$6:$K$35,9,FALSE))</f>
        <v/>
      </c>
      <c r="AR47" s="220" t="str">
        <f>IF(AR46="","",VLOOKUP(AR46,'シフト記号表（勤務時間帯）'!$C$6:$K$35,9,FALSE))</f>
        <v/>
      </c>
      <c r="AS47" s="220" t="str">
        <f>IF(AS46="","",VLOOKUP(AS46,'シフト記号表（勤務時間帯）'!$C$6:$K$35,9,FALSE))</f>
        <v/>
      </c>
      <c r="AT47" s="222" t="str">
        <f>IF(AT46="","",VLOOKUP(AT46,'シフト記号表（勤務時間帯）'!$C$6:$K$35,9,FALSE))</f>
        <v/>
      </c>
      <c r="AU47" s="221" t="str">
        <f>IF(AU46="","",VLOOKUP(AU46,'シフト記号表（勤務時間帯）'!$C$6:$K$35,9,FALSE))</f>
        <v/>
      </c>
      <c r="AV47" s="220" t="str">
        <f>IF(AV46="","",VLOOKUP(AV46,'シフト記号表（勤務時間帯）'!$C$6:$K$35,9,FALSE))</f>
        <v/>
      </c>
      <c r="AW47" s="220" t="str">
        <f>IF(AW46="","",VLOOKUP(AW46,'シフト記号表（勤務時間帯）'!$C$6:$K$35,9,FALSE))</f>
        <v/>
      </c>
      <c r="AX47" s="888">
        <f>IF($BB$3="４週",SUM(S47:AT47),IF($BB$3="暦月",SUM(S47:AW47),""))</f>
        <v>0</v>
      </c>
      <c r="AY47" s="889"/>
      <c r="AZ47" s="890">
        <f>IF($BB$3="４週",AX47/4,IF($BB$3="暦月",'地密通所（1枚版）'!AX47/('地密通所（1枚版）'!$BB$8/7),""))</f>
        <v>0</v>
      </c>
      <c r="BA47" s="891"/>
      <c r="BB47" s="879"/>
      <c r="BC47" s="880"/>
      <c r="BD47" s="880"/>
      <c r="BE47" s="880"/>
      <c r="BF47" s="881"/>
    </row>
    <row r="48" spans="2:58" ht="20.25" customHeight="1" x14ac:dyDescent="0.15">
      <c r="B48" s="857"/>
      <c r="C48" s="865"/>
      <c r="D48" s="866"/>
      <c r="E48" s="867"/>
      <c r="F48" s="223">
        <f>C46</f>
        <v>0</v>
      </c>
      <c r="G48" s="928"/>
      <c r="H48" s="830"/>
      <c r="I48" s="828"/>
      <c r="J48" s="828"/>
      <c r="K48" s="829"/>
      <c r="L48" s="926"/>
      <c r="M48" s="924"/>
      <c r="N48" s="924"/>
      <c r="O48" s="925"/>
      <c r="P48" s="892" t="s">
        <v>294</v>
      </c>
      <c r="Q48" s="893"/>
      <c r="R48" s="894"/>
      <c r="S48" s="217" t="str">
        <f>IF(S46="","",VLOOKUP(S46,'シフト記号表（勤務時間帯）'!$C$6:$U$35,19,FALSE))</f>
        <v/>
      </c>
      <c r="T48" s="216" t="str">
        <f>IF(T46="","",VLOOKUP(T46,'シフト記号表（勤務時間帯）'!$C$6:$U$35,19,FALSE))</f>
        <v/>
      </c>
      <c r="U48" s="216" t="str">
        <f>IF(U46="","",VLOOKUP(U46,'シフト記号表（勤務時間帯）'!$C$6:$U$35,19,FALSE))</f>
        <v/>
      </c>
      <c r="V48" s="216" t="str">
        <f>IF(V46="","",VLOOKUP(V46,'シフト記号表（勤務時間帯）'!$C$6:$U$35,19,FALSE))</f>
        <v/>
      </c>
      <c r="W48" s="216" t="str">
        <f>IF(W46="","",VLOOKUP(W46,'シフト記号表（勤務時間帯）'!$C$6:$U$35,19,FALSE))</f>
        <v/>
      </c>
      <c r="X48" s="216" t="str">
        <f>IF(X46="","",VLOOKUP(X46,'シフト記号表（勤務時間帯）'!$C$6:$U$35,19,FALSE))</f>
        <v/>
      </c>
      <c r="Y48" s="218" t="str">
        <f>IF(Y46="","",VLOOKUP(Y46,'シフト記号表（勤務時間帯）'!$C$6:$U$35,19,FALSE))</f>
        <v/>
      </c>
      <c r="Z48" s="217" t="str">
        <f>IF(Z46="","",VLOOKUP(Z46,'シフト記号表（勤務時間帯）'!$C$6:$U$35,19,FALSE))</f>
        <v/>
      </c>
      <c r="AA48" s="216" t="str">
        <f>IF(AA46="","",VLOOKUP(AA46,'シフト記号表（勤務時間帯）'!$C$6:$U$35,19,FALSE))</f>
        <v/>
      </c>
      <c r="AB48" s="216" t="str">
        <f>IF(AB46="","",VLOOKUP(AB46,'シフト記号表（勤務時間帯）'!$C$6:$U$35,19,FALSE))</f>
        <v/>
      </c>
      <c r="AC48" s="216" t="str">
        <f>IF(AC46="","",VLOOKUP(AC46,'シフト記号表（勤務時間帯）'!$C$6:$U$35,19,FALSE))</f>
        <v/>
      </c>
      <c r="AD48" s="216" t="str">
        <f>IF(AD46="","",VLOOKUP(AD46,'シフト記号表（勤務時間帯）'!$C$6:$U$35,19,FALSE))</f>
        <v/>
      </c>
      <c r="AE48" s="216" t="str">
        <f>IF(AE46="","",VLOOKUP(AE46,'シフト記号表（勤務時間帯）'!$C$6:$U$35,19,FALSE))</f>
        <v/>
      </c>
      <c r="AF48" s="218" t="str">
        <f>IF(AF46="","",VLOOKUP(AF46,'シフト記号表（勤務時間帯）'!$C$6:$U$35,19,FALSE))</f>
        <v/>
      </c>
      <c r="AG48" s="217" t="str">
        <f>IF(AG46="","",VLOOKUP(AG46,'シフト記号表（勤務時間帯）'!$C$6:$U$35,19,FALSE))</f>
        <v/>
      </c>
      <c r="AH48" s="216" t="str">
        <f>IF(AH46="","",VLOOKUP(AH46,'シフト記号表（勤務時間帯）'!$C$6:$U$35,19,FALSE))</f>
        <v/>
      </c>
      <c r="AI48" s="216" t="str">
        <f>IF(AI46="","",VLOOKUP(AI46,'シフト記号表（勤務時間帯）'!$C$6:$U$35,19,FALSE))</f>
        <v/>
      </c>
      <c r="AJ48" s="216" t="str">
        <f>IF(AJ46="","",VLOOKUP(AJ46,'シフト記号表（勤務時間帯）'!$C$6:$U$35,19,FALSE))</f>
        <v/>
      </c>
      <c r="AK48" s="216" t="str">
        <f>IF(AK46="","",VLOOKUP(AK46,'シフト記号表（勤務時間帯）'!$C$6:$U$35,19,FALSE))</f>
        <v/>
      </c>
      <c r="AL48" s="216" t="str">
        <f>IF(AL46="","",VLOOKUP(AL46,'シフト記号表（勤務時間帯）'!$C$6:$U$35,19,FALSE))</f>
        <v/>
      </c>
      <c r="AM48" s="218" t="str">
        <f>IF(AM46="","",VLOOKUP(AM46,'シフト記号表（勤務時間帯）'!$C$6:$U$35,19,FALSE))</f>
        <v/>
      </c>
      <c r="AN48" s="217" t="str">
        <f>IF(AN46="","",VLOOKUP(AN46,'シフト記号表（勤務時間帯）'!$C$6:$U$35,19,FALSE))</f>
        <v/>
      </c>
      <c r="AO48" s="216" t="str">
        <f>IF(AO46="","",VLOOKUP(AO46,'シフト記号表（勤務時間帯）'!$C$6:$U$35,19,FALSE))</f>
        <v/>
      </c>
      <c r="AP48" s="216" t="str">
        <f>IF(AP46="","",VLOOKUP(AP46,'シフト記号表（勤務時間帯）'!$C$6:$U$35,19,FALSE))</f>
        <v/>
      </c>
      <c r="AQ48" s="216" t="str">
        <f>IF(AQ46="","",VLOOKUP(AQ46,'シフト記号表（勤務時間帯）'!$C$6:$U$35,19,FALSE))</f>
        <v/>
      </c>
      <c r="AR48" s="216" t="str">
        <f>IF(AR46="","",VLOOKUP(AR46,'シフト記号表（勤務時間帯）'!$C$6:$U$35,19,FALSE))</f>
        <v/>
      </c>
      <c r="AS48" s="216" t="str">
        <f>IF(AS46="","",VLOOKUP(AS46,'シフト記号表（勤務時間帯）'!$C$6:$U$35,19,FALSE))</f>
        <v/>
      </c>
      <c r="AT48" s="218" t="str">
        <f>IF(AT46="","",VLOOKUP(AT46,'シフト記号表（勤務時間帯）'!$C$6:$U$35,19,FALSE))</f>
        <v/>
      </c>
      <c r="AU48" s="217" t="str">
        <f>IF(AU46="","",VLOOKUP(AU46,'シフト記号表（勤務時間帯）'!$C$6:$U$35,19,FALSE))</f>
        <v/>
      </c>
      <c r="AV48" s="216" t="str">
        <f>IF(AV46="","",VLOOKUP(AV46,'シフト記号表（勤務時間帯）'!$C$6:$U$35,19,FALSE))</f>
        <v/>
      </c>
      <c r="AW48" s="216" t="str">
        <f>IF(AW46="","",VLOOKUP(AW46,'シフト記号表（勤務時間帯）'!$C$6:$U$35,19,FALSE))</f>
        <v/>
      </c>
      <c r="AX48" s="874">
        <f>IF($BB$3="４週",SUM(S48:AT48),IF($BB$3="暦月",SUM(S48:AW48),""))</f>
        <v>0</v>
      </c>
      <c r="AY48" s="875"/>
      <c r="AZ48" s="895">
        <f>IF($BB$3="４週",AX48/4,IF($BB$3="暦月",'地密通所（1枚版）'!AX48/('地密通所（1枚版）'!$BB$8/7),""))</f>
        <v>0</v>
      </c>
      <c r="BA48" s="896"/>
      <c r="BB48" s="882"/>
      <c r="BC48" s="883"/>
      <c r="BD48" s="883"/>
      <c r="BE48" s="883"/>
      <c r="BF48" s="884"/>
    </row>
    <row r="49" spans="2:58" ht="20.25" customHeight="1" x14ac:dyDescent="0.15">
      <c r="B49" s="857">
        <f>B46+1</f>
        <v>10</v>
      </c>
      <c r="C49" s="859"/>
      <c r="D49" s="860"/>
      <c r="E49" s="861"/>
      <c r="F49" s="227"/>
      <c r="G49" s="824"/>
      <c r="H49" s="827"/>
      <c r="I49" s="828"/>
      <c r="J49" s="828"/>
      <c r="K49" s="829"/>
      <c r="L49" s="834"/>
      <c r="M49" s="835"/>
      <c r="N49" s="835"/>
      <c r="O49" s="836"/>
      <c r="P49" s="843" t="s">
        <v>296</v>
      </c>
      <c r="Q49" s="844"/>
      <c r="R49" s="845"/>
      <c r="S49" s="225"/>
      <c r="T49" s="224"/>
      <c r="U49" s="224"/>
      <c r="V49" s="224"/>
      <c r="W49" s="224"/>
      <c r="X49" s="224"/>
      <c r="Y49" s="226"/>
      <c r="Z49" s="225"/>
      <c r="AA49" s="224"/>
      <c r="AB49" s="224"/>
      <c r="AC49" s="224"/>
      <c r="AD49" s="224"/>
      <c r="AE49" s="224"/>
      <c r="AF49" s="226"/>
      <c r="AG49" s="225"/>
      <c r="AH49" s="224"/>
      <c r="AI49" s="224"/>
      <c r="AJ49" s="224"/>
      <c r="AK49" s="224"/>
      <c r="AL49" s="224"/>
      <c r="AM49" s="226"/>
      <c r="AN49" s="225"/>
      <c r="AO49" s="224"/>
      <c r="AP49" s="224"/>
      <c r="AQ49" s="224"/>
      <c r="AR49" s="224"/>
      <c r="AS49" s="224"/>
      <c r="AT49" s="226"/>
      <c r="AU49" s="225"/>
      <c r="AV49" s="224"/>
      <c r="AW49" s="224"/>
      <c r="AX49" s="822"/>
      <c r="AY49" s="823"/>
      <c r="AZ49" s="897"/>
      <c r="BA49" s="898"/>
      <c r="BB49" s="876"/>
      <c r="BC49" s="877"/>
      <c r="BD49" s="877"/>
      <c r="BE49" s="877"/>
      <c r="BF49" s="878"/>
    </row>
    <row r="50" spans="2:58" ht="20.25" customHeight="1" x14ac:dyDescent="0.15">
      <c r="B50" s="857"/>
      <c r="C50" s="862"/>
      <c r="D50" s="863"/>
      <c r="E50" s="864"/>
      <c r="F50" s="223"/>
      <c r="G50" s="825"/>
      <c r="H50" s="830"/>
      <c r="I50" s="828"/>
      <c r="J50" s="828"/>
      <c r="K50" s="829"/>
      <c r="L50" s="837"/>
      <c r="M50" s="838"/>
      <c r="N50" s="838"/>
      <c r="O50" s="839"/>
      <c r="P50" s="885" t="s">
        <v>295</v>
      </c>
      <c r="Q50" s="886"/>
      <c r="R50" s="887"/>
      <c r="S50" s="221" t="str">
        <f>IF(S49="","",VLOOKUP(S49,'シフト記号表（勤務時間帯）'!$C$6:$K$35,9,FALSE))</f>
        <v/>
      </c>
      <c r="T50" s="220" t="str">
        <f>IF(T49="","",VLOOKUP(T49,'シフト記号表（勤務時間帯）'!$C$6:$K$35,9,FALSE))</f>
        <v/>
      </c>
      <c r="U50" s="220" t="str">
        <f>IF(U49="","",VLOOKUP(U49,'シフト記号表（勤務時間帯）'!$C$6:$K$35,9,FALSE))</f>
        <v/>
      </c>
      <c r="V50" s="220" t="str">
        <f>IF(V49="","",VLOOKUP(V49,'シフト記号表（勤務時間帯）'!$C$6:$K$35,9,FALSE))</f>
        <v/>
      </c>
      <c r="W50" s="220" t="str">
        <f>IF(W49="","",VLOOKUP(W49,'シフト記号表（勤務時間帯）'!$C$6:$K$35,9,FALSE))</f>
        <v/>
      </c>
      <c r="X50" s="220" t="str">
        <f>IF(X49="","",VLOOKUP(X49,'シフト記号表（勤務時間帯）'!$C$6:$K$35,9,FALSE))</f>
        <v/>
      </c>
      <c r="Y50" s="222" t="str">
        <f>IF(Y49="","",VLOOKUP(Y49,'シフト記号表（勤務時間帯）'!$C$6:$K$35,9,FALSE))</f>
        <v/>
      </c>
      <c r="Z50" s="221" t="str">
        <f>IF(Z49="","",VLOOKUP(Z49,'シフト記号表（勤務時間帯）'!$C$6:$K$35,9,FALSE))</f>
        <v/>
      </c>
      <c r="AA50" s="220" t="str">
        <f>IF(AA49="","",VLOOKUP(AA49,'シフト記号表（勤務時間帯）'!$C$6:$K$35,9,FALSE))</f>
        <v/>
      </c>
      <c r="AB50" s="220" t="str">
        <f>IF(AB49="","",VLOOKUP(AB49,'シフト記号表（勤務時間帯）'!$C$6:$K$35,9,FALSE))</f>
        <v/>
      </c>
      <c r="AC50" s="220" t="str">
        <f>IF(AC49="","",VLOOKUP(AC49,'シフト記号表（勤務時間帯）'!$C$6:$K$35,9,FALSE))</f>
        <v/>
      </c>
      <c r="AD50" s="220" t="str">
        <f>IF(AD49="","",VLOOKUP(AD49,'シフト記号表（勤務時間帯）'!$C$6:$K$35,9,FALSE))</f>
        <v/>
      </c>
      <c r="AE50" s="220" t="str">
        <f>IF(AE49="","",VLOOKUP(AE49,'シフト記号表（勤務時間帯）'!$C$6:$K$35,9,FALSE))</f>
        <v/>
      </c>
      <c r="AF50" s="222" t="str">
        <f>IF(AF49="","",VLOOKUP(AF49,'シフト記号表（勤務時間帯）'!$C$6:$K$35,9,FALSE))</f>
        <v/>
      </c>
      <c r="AG50" s="221" t="str">
        <f>IF(AG49="","",VLOOKUP(AG49,'シフト記号表（勤務時間帯）'!$C$6:$K$35,9,FALSE))</f>
        <v/>
      </c>
      <c r="AH50" s="220" t="str">
        <f>IF(AH49="","",VLOOKUP(AH49,'シフト記号表（勤務時間帯）'!$C$6:$K$35,9,FALSE))</f>
        <v/>
      </c>
      <c r="AI50" s="220" t="str">
        <f>IF(AI49="","",VLOOKUP(AI49,'シフト記号表（勤務時間帯）'!$C$6:$K$35,9,FALSE))</f>
        <v/>
      </c>
      <c r="AJ50" s="220" t="str">
        <f>IF(AJ49="","",VLOOKUP(AJ49,'シフト記号表（勤務時間帯）'!$C$6:$K$35,9,FALSE))</f>
        <v/>
      </c>
      <c r="AK50" s="220" t="str">
        <f>IF(AK49="","",VLOOKUP(AK49,'シフト記号表（勤務時間帯）'!$C$6:$K$35,9,FALSE))</f>
        <v/>
      </c>
      <c r="AL50" s="220" t="str">
        <f>IF(AL49="","",VLOOKUP(AL49,'シフト記号表（勤務時間帯）'!$C$6:$K$35,9,FALSE))</f>
        <v/>
      </c>
      <c r="AM50" s="222" t="str">
        <f>IF(AM49="","",VLOOKUP(AM49,'シフト記号表（勤務時間帯）'!$C$6:$K$35,9,FALSE))</f>
        <v/>
      </c>
      <c r="AN50" s="221" t="str">
        <f>IF(AN49="","",VLOOKUP(AN49,'シフト記号表（勤務時間帯）'!$C$6:$K$35,9,FALSE))</f>
        <v/>
      </c>
      <c r="AO50" s="220" t="str">
        <f>IF(AO49="","",VLOOKUP(AO49,'シフト記号表（勤務時間帯）'!$C$6:$K$35,9,FALSE))</f>
        <v/>
      </c>
      <c r="AP50" s="220" t="str">
        <f>IF(AP49="","",VLOOKUP(AP49,'シフト記号表（勤務時間帯）'!$C$6:$K$35,9,FALSE))</f>
        <v/>
      </c>
      <c r="AQ50" s="220" t="str">
        <f>IF(AQ49="","",VLOOKUP(AQ49,'シフト記号表（勤務時間帯）'!$C$6:$K$35,9,FALSE))</f>
        <v/>
      </c>
      <c r="AR50" s="220" t="str">
        <f>IF(AR49="","",VLOOKUP(AR49,'シフト記号表（勤務時間帯）'!$C$6:$K$35,9,FALSE))</f>
        <v/>
      </c>
      <c r="AS50" s="220" t="str">
        <f>IF(AS49="","",VLOOKUP(AS49,'シフト記号表（勤務時間帯）'!$C$6:$K$35,9,FALSE))</f>
        <v/>
      </c>
      <c r="AT50" s="222" t="str">
        <f>IF(AT49="","",VLOOKUP(AT49,'シフト記号表（勤務時間帯）'!$C$6:$K$35,9,FALSE))</f>
        <v/>
      </c>
      <c r="AU50" s="221" t="str">
        <f>IF(AU49="","",VLOOKUP(AU49,'シフト記号表（勤務時間帯）'!$C$6:$K$35,9,FALSE))</f>
        <v/>
      </c>
      <c r="AV50" s="220" t="str">
        <f>IF(AV49="","",VLOOKUP(AV49,'シフト記号表（勤務時間帯）'!$C$6:$K$35,9,FALSE))</f>
        <v/>
      </c>
      <c r="AW50" s="220" t="str">
        <f>IF(AW49="","",VLOOKUP(AW49,'シフト記号表（勤務時間帯）'!$C$6:$K$35,9,FALSE))</f>
        <v/>
      </c>
      <c r="AX50" s="888">
        <f>IF($BB$3="４週",SUM(S50:AT50),IF($BB$3="暦月",SUM(S50:AW50),""))</f>
        <v>0</v>
      </c>
      <c r="AY50" s="889"/>
      <c r="AZ50" s="890">
        <f>IF($BB$3="４週",AX50/4,IF($BB$3="暦月",'地密通所（1枚版）'!AX50/('地密通所（1枚版）'!$BB$8/7),""))</f>
        <v>0</v>
      </c>
      <c r="BA50" s="891"/>
      <c r="BB50" s="879"/>
      <c r="BC50" s="880"/>
      <c r="BD50" s="880"/>
      <c r="BE50" s="880"/>
      <c r="BF50" s="881"/>
    </row>
    <row r="51" spans="2:58" ht="20.25" customHeight="1" x14ac:dyDescent="0.15">
      <c r="B51" s="857"/>
      <c r="C51" s="865"/>
      <c r="D51" s="866"/>
      <c r="E51" s="867"/>
      <c r="F51" s="223">
        <f>C49</f>
        <v>0</v>
      </c>
      <c r="G51" s="928"/>
      <c r="H51" s="830"/>
      <c r="I51" s="828"/>
      <c r="J51" s="828"/>
      <c r="K51" s="829"/>
      <c r="L51" s="926"/>
      <c r="M51" s="924"/>
      <c r="N51" s="924"/>
      <c r="O51" s="925"/>
      <c r="P51" s="892" t="s">
        <v>294</v>
      </c>
      <c r="Q51" s="893"/>
      <c r="R51" s="894"/>
      <c r="S51" s="217" t="str">
        <f>IF(S49="","",VLOOKUP(S49,'シフト記号表（勤務時間帯）'!$C$6:$U$35,19,FALSE))</f>
        <v/>
      </c>
      <c r="T51" s="216" t="str">
        <f>IF(T49="","",VLOOKUP(T49,'シフト記号表（勤務時間帯）'!$C$6:$U$35,19,FALSE))</f>
        <v/>
      </c>
      <c r="U51" s="216" t="str">
        <f>IF(U49="","",VLOOKUP(U49,'シフト記号表（勤務時間帯）'!$C$6:$U$35,19,FALSE))</f>
        <v/>
      </c>
      <c r="V51" s="216" t="str">
        <f>IF(V49="","",VLOOKUP(V49,'シフト記号表（勤務時間帯）'!$C$6:$U$35,19,FALSE))</f>
        <v/>
      </c>
      <c r="W51" s="216" t="str">
        <f>IF(W49="","",VLOOKUP(W49,'シフト記号表（勤務時間帯）'!$C$6:$U$35,19,FALSE))</f>
        <v/>
      </c>
      <c r="X51" s="216" t="str">
        <f>IF(X49="","",VLOOKUP(X49,'シフト記号表（勤務時間帯）'!$C$6:$U$35,19,FALSE))</f>
        <v/>
      </c>
      <c r="Y51" s="218" t="str">
        <f>IF(Y49="","",VLOOKUP(Y49,'シフト記号表（勤務時間帯）'!$C$6:$U$35,19,FALSE))</f>
        <v/>
      </c>
      <c r="Z51" s="217" t="str">
        <f>IF(Z49="","",VLOOKUP(Z49,'シフト記号表（勤務時間帯）'!$C$6:$U$35,19,FALSE))</f>
        <v/>
      </c>
      <c r="AA51" s="216" t="str">
        <f>IF(AA49="","",VLOOKUP(AA49,'シフト記号表（勤務時間帯）'!$C$6:$U$35,19,FALSE))</f>
        <v/>
      </c>
      <c r="AB51" s="216" t="str">
        <f>IF(AB49="","",VLOOKUP(AB49,'シフト記号表（勤務時間帯）'!$C$6:$U$35,19,FALSE))</f>
        <v/>
      </c>
      <c r="AC51" s="216" t="str">
        <f>IF(AC49="","",VLOOKUP(AC49,'シフト記号表（勤務時間帯）'!$C$6:$U$35,19,FALSE))</f>
        <v/>
      </c>
      <c r="AD51" s="216" t="str">
        <f>IF(AD49="","",VLOOKUP(AD49,'シフト記号表（勤務時間帯）'!$C$6:$U$35,19,FALSE))</f>
        <v/>
      </c>
      <c r="AE51" s="216" t="str">
        <f>IF(AE49="","",VLOOKUP(AE49,'シフト記号表（勤務時間帯）'!$C$6:$U$35,19,FALSE))</f>
        <v/>
      </c>
      <c r="AF51" s="218" t="str">
        <f>IF(AF49="","",VLOOKUP(AF49,'シフト記号表（勤務時間帯）'!$C$6:$U$35,19,FALSE))</f>
        <v/>
      </c>
      <c r="AG51" s="217" t="str">
        <f>IF(AG49="","",VLOOKUP(AG49,'シフト記号表（勤務時間帯）'!$C$6:$U$35,19,FALSE))</f>
        <v/>
      </c>
      <c r="AH51" s="216" t="str">
        <f>IF(AH49="","",VLOOKUP(AH49,'シフト記号表（勤務時間帯）'!$C$6:$U$35,19,FALSE))</f>
        <v/>
      </c>
      <c r="AI51" s="216" t="str">
        <f>IF(AI49="","",VLOOKUP(AI49,'シフト記号表（勤務時間帯）'!$C$6:$U$35,19,FALSE))</f>
        <v/>
      </c>
      <c r="AJ51" s="216" t="str">
        <f>IF(AJ49="","",VLOOKUP(AJ49,'シフト記号表（勤務時間帯）'!$C$6:$U$35,19,FALSE))</f>
        <v/>
      </c>
      <c r="AK51" s="216" t="str">
        <f>IF(AK49="","",VLOOKUP(AK49,'シフト記号表（勤務時間帯）'!$C$6:$U$35,19,FALSE))</f>
        <v/>
      </c>
      <c r="AL51" s="216" t="str">
        <f>IF(AL49="","",VLOOKUP(AL49,'シフト記号表（勤務時間帯）'!$C$6:$U$35,19,FALSE))</f>
        <v/>
      </c>
      <c r="AM51" s="218" t="str">
        <f>IF(AM49="","",VLOOKUP(AM49,'シフト記号表（勤務時間帯）'!$C$6:$U$35,19,FALSE))</f>
        <v/>
      </c>
      <c r="AN51" s="217" t="str">
        <f>IF(AN49="","",VLOOKUP(AN49,'シフト記号表（勤務時間帯）'!$C$6:$U$35,19,FALSE))</f>
        <v/>
      </c>
      <c r="AO51" s="216" t="str">
        <f>IF(AO49="","",VLOOKUP(AO49,'シフト記号表（勤務時間帯）'!$C$6:$U$35,19,FALSE))</f>
        <v/>
      </c>
      <c r="AP51" s="216" t="str">
        <f>IF(AP49="","",VLOOKUP(AP49,'シフト記号表（勤務時間帯）'!$C$6:$U$35,19,FALSE))</f>
        <v/>
      </c>
      <c r="AQ51" s="216" t="str">
        <f>IF(AQ49="","",VLOOKUP(AQ49,'シフト記号表（勤務時間帯）'!$C$6:$U$35,19,FALSE))</f>
        <v/>
      </c>
      <c r="AR51" s="216" t="str">
        <f>IF(AR49="","",VLOOKUP(AR49,'シフト記号表（勤務時間帯）'!$C$6:$U$35,19,FALSE))</f>
        <v/>
      </c>
      <c r="AS51" s="216" t="str">
        <f>IF(AS49="","",VLOOKUP(AS49,'シフト記号表（勤務時間帯）'!$C$6:$U$35,19,FALSE))</f>
        <v/>
      </c>
      <c r="AT51" s="218" t="str">
        <f>IF(AT49="","",VLOOKUP(AT49,'シフト記号表（勤務時間帯）'!$C$6:$U$35,19,FALSE))</f>
        <v/>
      </c>
      <c r="AU51" s="217" t="str">
        <f>IF(AU49="","",VLOOKUP(AU49,'シフト記号表（勤務時間帯）'!$C$6:$U$35,19,FALSE))</f>
        <v/>
      </c>
      <c r="AV51" s="216" t="str">
        <f>IF(AV49="","",VLOOKUP(AV49,'シフト記号表（勤務時間帯）'!$C$6:$U$35,19,FALSE))</f>
        <v/>
      </c>
      <c r="AW51" s="216" t="str">
        <f>IF(AW49="","",VLOOKUP(AW49,'シフト記号表（勤務時間帯）'!$C$6:$U$35,19,FALSE))</f>
        <v/>
      </c>
      <c r="AX51" s="874">
        <f>IF($BB$3="４週",SUM(S51:AT51),IF($BB$3="暦月",SUM(S51:AW51),""))</f>
        <v>0</v>
      </c>
      <c r="AY51" s="875"/>
      <c r="AZ51" s="895">
        <f>IF($BB$3="４週",AX51/4,IF($BB$3="暦月",'地密通所（1枚版）'!AX51/('地密通所（1枚版）'!$BB$8/7),""))</f>
        <v>0</v>
      </c>
      <c r="BA51" s="896"/>
      <c r="BB51" s="882"/>
      <c r="BC51" s="883"/>
      <c r="BD51" s="883"/>
      <c r="BE51" s="883"/>
      <c r="BF51" s="884"/>
    </row>
    <row r="52" spans="2:58" ht="20.25" customHeight="1" x14ac:dyDescent="0.15">
      <c r="B52" s="857">
        <f>B49+1</f>
        <v>11</v>
      </c>
      <c r="C52" s="859"/>
      <c r="D52" s="860"/>
      <c r="E52" s="861"/>
      <c r="F52" s="227"/>
      <c r="G52" s="824"/>
      <c r="H52" s="827"/>
      <c r="I52" s="828"/>
      <c r="J52" s="828"/>
      <c r="K52" s="829"/>
      <c r="L52" s="834"/>
      <c r="M52" s="835"/>
      <c r="N52" s="835"/>
      <c r="O52" s="836"/>
      <c r="P52" s="843" t="s">
        <v>296</v>
      </c>
      <c r="Q52" s="844"/>
      <c r="R52" s="845"/>
      <c r="S52" s="225"/>
      <c r="T52" s="224"/>
      <c r="U52" s="224"/>
      <c r="V52" s="224"/>
      <c r="W52" s="224"/>
      <c r="X52" s="224"/>
      <c r="Y52" s="226"/>
      <c r="Z52" s="225"/>
      <c r="AA52" s="224"/>
      <c r="AB52" s="224"/>
      <c r="AC52" s="224"/>
      <c r="AD52" s="224"/>
      <c r="AE52" s="224"/>
      <c r="AF52" s="226"/>
      <c r="AG52" s="225"/>
      <c r="AH52" s="224"/>
      <c r="AI52" s="224"/>
      <c r="AJ52" s="224"/>
      <c r="AK52" s="224"/>
      <c r="AL52" s="224"/>
      <c r="AM52" s="226"/>
      <c r="AN52" s="225"/>
      <c r="AO52" s="224"/>
      <c r="AP52" s="224"/>
      <c r="AQ52" s="224"/>
      <c r="AR52" s="224"/>
      <c r="AS52" s="224"/>
      <c r="AT52" s="226"/>
      <c r="AU52" s="225"/>
      <c r="AV52" s="224"/>
      <c r="AW52" s="224"/>
      <c r="AX52" s="822"/>
      <c r="AY52" s="823"/>
      <c r="AZ52" s="897"/>
      <c r="BA52" s="898"/>
      <c r="BB52" s="876"/>
      <c r="BC52" s="877"/>
      <c r="BD52" s="877"/>
      <c r="BE52" s="877"/>
      <c r="BF52" s="878"/>
    </row>
    <row r="53" spans="2:58" ht="20.25" customHeight="1" x14ac:dyDescent="0.15">
      <c r="B53" s="857"/>
      <c r="C53" s="862"/>
      <c r="D53" s="863"/>
      <c r="E53" s="864"/>
      <c r="F53" s="223"/>
      <c r="G53" s="825"/>
      <c r="H53" s="830"/>
      <c r="I53" s="828"/>
      <c r="J53" s="828"/>
      <c r="K53" s="829"/>
      <c r="L53" s="837"/>
      <c r="M53" s="838"/>
      <c r="N53" s="838"/>
      <c r="O53" s="839"/>
      <c r="P53" s="885" t="s">
        <v>295</v>
      </c>
      <c r="Q53" s="886"/>
      <c r="R53" s="887"/>
      <c r="S53" s="221" t="str">
        <f>IF(S52="","",VLOOKUP(S52,'シフト記号表（勤務時間帯）'!$C$6:$K$35,9,FALSE))</f>
        <v/>
      </c>
      <c r="T53" s="220" t="str">
        <f>IF(T52="","",VLOOKUP(T52,'シフト記号表（勤務時間帯）'!$C$6:$K$35,9,FALSE))</f>
        <v/>
      </c>
      <c r="U53" s="220" t="str">
        <f>IF(U52="","",VLOOKUP(U52,'シフト記号表（勤務時間帯）'!$C$6:$K$35,9,FALSE))</f>
        <v/>
      </c>
      <c r="V53" s="220" t="str">
        <f>IF(V52="","",VLOOKUP(V52,'シフト記号表（勤務時間帯）'!$C$6:$K$35,9,FALSE))</f>
        <v/>
      </c>
      <c r="W53" s="220" t="str">
        <f>IF(W52="","",VLOOKUP(W52,'シフト記号表（勤務時間帯）'!$C$6:$K$35,9,FALSE))</f>
        <v/>
      </c>
      <c r="X53" s="220" t="str">
        <f>IF(X52="","",VLOOKUP(X52,'シフト記号表（勤務時間帯）'!$C$6:$K$35,9,FALSE))</f>
        <v/>
      </c>
      <c r="Y53" s="222" t="str">
        <f>IF(Y52="","",VLOOKUP(Y52,'シフト記号表（勤務時間帯）'!$C$6:$K$35,9,FALSE))</f>
        <v/>
      </c>
      <c r="Z53" s="221" t="str">
        <f>IF(Z52="","",VLOOKUP(Z52,'シフト記号表（勤務時間帯）'!$C$6:$K$35,9,FALSE))</f>
        <v/>
      </c>
      <c r="AA53" s="220" t="str">
        <f>IF(AA52="","",VLOOKUP(AA52,'シフト記号表（勤務時間帯）'!$C$6:$K$35,9,FALSE))</f>
        <v/>
      </c>
      <c r="AB53" s="220" t="str">
        <f>IF(AB52="","",VLOOKUP(AB52,'シフト記号表（勤務時間帯）'!$C$6:$K$35,9,FALSE))</f>
        <v/>
      </c>
      <c r="AC53" s="220" t="str">
        <f>IF(AC52="","",VLOOKUP(AC52,'シフト記号表（勤務時間帯）'!$C$6:$K$35,9,FALSE))</f>
        <v/>
      </c>
      <c r="AD53" s="220" t="str">
        <f>IF(AD52="","",VLOOKUP(AD52,'シフト記号表（勤務時間帯）'!$C$6:$K$35,9,FALSE))</f>
        <v/>
      </c>
      <c r="AE53" s="220" t="str">
        <f>IF(AE52="","",VLOOKUP(AE52,'シフト記号表（勤務時間帯）'!$C$6:$K$35,9,FALSE))</f>
        <v/>
      </c>
      <c r="AF53" s="222" t="str">
        <f>IF(AF52="","",VLOOKUP(AF52,'シフト記号表（勤務時間帯）'!$C$6:$K$35,9,FALSE))</f>
        <v/>
      </c>
      <c r="AG53" s="221" t="str">
        <f>IF(AG52="","",VLOOKUP(AG52,'シフト記号表（勤務時間帯）'!$C$6:$K$35,9,FALSE))</f>
        <v/>
      </c>
      <c r="AH53" s="220" t="str">
        <f>IF(AH52="","",VLOOKUP(AH52,'シフト記号表（勤務時間帯）'!$C$6:$K$35,9,FALSE))</f>
        <v/>
      </c>
      <c r="AI53" s="220" t="str">
        <f>IF(AI52="","",VLOOKUP(AI52,'シフト記号表（勤務時間帯）'!$C$6:$K$35,9,FALSE))</f>
        <v/>
      </c>
      <c r="AJ53" s="220" t="str">
        <f>IF(AJ52="","",VLOOKUP(AJ52,'シフト記号表（勤務時間帯）'!$C$6:$K$35,9,FALSE))</f>
        <v/>
      </c>
      <c r="AK53" s="220" t="str">
        <f>IF(AK52="","",VLOOKUP(AK52,'シフト記号表（勤務時間帯）'!$C$6:$K$35,9,FALSE))</f>
        <v/>
      </c>
      <c r="AL53" s="220" t="str">
        <f>IF(AL52="","",VLOOKUP(AL52,'シフト記号表（勤務時間帯）'!$C$6:$K$35,9,FALSE))</f>
        <v/>
      </c>
      <c r="AM53" s="222" t="str">
        <f>IF(AM52="","",VLOOKUP(AM52,'シフト記号表（勤務時間帯）'!$C$6:$K$35,9,FALSE))</f>
        <v/>
      </c>
      <c r="AN53" s="221" t="str">
        <f>IF(AN52="","",VLOOKUP(AN52,'シフト記号表（勤務時間帯）'!$C$6:$K$35,9,FALSE))</f>
        <v/>
      </c>
      <c r="AO53" s="220" t="str">
        <f>IF(AO52="","",VLOOKUP(AO52,'シフト記号表（勤務時間帯）'!$C$6:$K$35,9,FALSE))</f>
        <v/>
      </c>
      <c r="AP53" s="220" t="str">
        <f>IF(AP52="","",VLOOKUP(AP52,'シフト記号表（勤務時間帯）'!$C$6:$K$35,9,FALSE))</f>
        <v/>
      </c>
      <c r="AQ53" s="220" t="str">
        <f>IF(AQ52="","",VLOOKUP(AQ52,'シフト記号表（勤務時間帯）'!$C$6:$K$35,9,FALSE))</f>
        <v/>
      </c>
      <c r="AR53" s="220" t="str">
        <f>IF(AR52="","",VLOOKUP(AR52,'シフト記号表（勤務時間帯）'!$C$6:$K$35,9,FALSE))</f>
        <v/>
      </c>
      <c r="AS53" s="220" t="str">
        <f>IF(AS52="","",VLOOKUP(AS52,'シフト記号表（勤務時間帯）'!$C$6:$K$35,9,FALSE))</f>
        <v/>
      </c>
      <c r="AT53" s="222" t="str">
        <f>IF(AT52="","",VLOOKUP(AT52,'シフト記号表（勤務時間帯）'!$C$6:$K$35,9,FALSE))</f>
        <v/>
      </c>
      <c r="AU53" s="221" t="str">
        <f>IF(AU52="","",VLOOKUP(AU52,'シフト記号表（勤務時間帯）'!$C$6:$K$35,9,FALSE))</f>
        <v/>
      </c>
      <c r="AV53" s="220" t="str">
        <f>IF(AV52="","",VLOOKUP(AV52,'シフト記号表（勤務時間帯）'!$C$6:$K$35,9,FALSE))</f>
        <v/>
      </c>
      <c r="AW53" s="220" t="str">
        <f>IF(AW52="","",VLOOKUP(AW52,'シフト記号表（勤務時間帯）'!$C$6:$K$35,9,FALSE))</f>
        <v/>
      </c>
      <c r="AX53" s="888">
        <f>IF($BB$3="４週",SUM(S53:AT53),IF($BB$3="暦月",SUM(S53:AW53),""))</f>
        <v>0</v>
      </c>
      <c r="AY53" s="889"/>
      <c r="AZ53" s="890">
        <f>IF($BB$3="４週",AX53/4,IF($BB$3="暦月",'地密通所（1枚版）'!AX53/('地密通所（1枚版）'!$BB$8/7),""))</f>
        <v>0</v>
      </c>
      <c r="BA53" s="891"/>
      <c r="BB53" s="879"/>
      <c r="BC53" s="880"/>
      <c r="BD53" s="880"/>
      <c r="BE53" s="880"/>
      <c r="BF53" s="881"/>
    </row>
    <row r="54" spans="2:58" ht="20.25" customHeight="1" x14ac:dyDescent="0.15">
      <c r="B54" s="857"/>
      <c r="C54" s="865"/>
      <c r="D54" s="866"/>
      <c r="E54" s="867"/>
      <c r="F54" s="223">
        <f>C52</f>
        <v>0</v>
      </c>
      <c r="G54" s="928"/>
      <c r="H54" s="830"/>
      <c r="I54" s="828"/>
      <c r="J54" s="828"/>
      <c r="K54" s="829"/>
      <c r="L54" s="926"/>
      <c r="M54" s="924"/>
      <c r="N54" s="924"/>
      <c r="O54" s="925"/>
      <c r="P54" s="892" t="s">
        <v>294</v>
      </c>
      <c r="Q54" s="893"/>
      <c r="R54" s="894"/>
      <c r="S54" s="217" t="str">
        <f>IF(S52="","",VLOOKUP(S52,'シフト記号表（勤務時間帯）'!$C$6:$U$35,19,FALSE))</f>
        <v/>
      </c>
      <c r="T54" s="216" t="str">
        <f>IF(T52="","",VLOOKUP(T52,'シフト記号表（勤務時間帯）'!$C$6:$U$35,19,FALSE))</f>
        <v/>
      </c>
      <c r="U54" s="216" t="str">
        <f>IF(U52="","",VLOOKUP(U52,'シフト記号表（勤務時間帯）'!$C$6:$U$35,19,FALSE))</f>
        <v/>
      </c>
      <c r="V54" s="216" t="str">
        <f>IF(V52="","",VLOOKUP(V52,'シフト記号表（勤務時間帯）'!$C$6:$U$35,19,FALSE))</f>
        <v/>
      </c>
      <c r="W54" s="216" t="str">
        <f>IF(W52="","",VLOOKUP(W52,'シフト記号表（勤務時間帯）'!$C$6:$U$35,19,FALSE))</f>
        <v/>
      </c>
      <c r="X54" s="216" t="str">
        <f>IF(X52="","",VLOOKUP(X52,'シフト記号表（勤務時間帯）'!$C$6:$U$35,19,FALSE))</f>
        <v/>
      </c>
      <c r="Y54" s="218" t="str">
        <f>IF(Y52="","",VLOOKUP(Y52,'シフト記号表（勤務時間帯）'!$C$6:$U$35,19,FALSE))</f>
        <v/>
      </c>
      <c r="Z54" s="217" t="str">
        <f>IF(Z52="","",VLOOKUP(Z52,'シフト記号表（勤務時間帯）'!$C$6:$U$35,19,FALSE))</f>
        <v/>
      </c>
      <c r="AA54" s="216" t="str">
        <f>IF(AA52="","",VLOOKUP(AA52,'シフト記号表（勤務時間帯）'!$C$6:$U$35,19,FALSE))</f>
        <v/>
      </c>
      <c r="AB54" s="216" t="str">
        <f>IF(AB52="","",VLOOKUP(AB52,'シフト記号表（勤務時間帯）'!$C$6:$U$35,19,FALSE))</f>
        <v/>
      </c>
      <c r="AC54" s="216" t="str">
        <f>IF(AC52="","",VLOOKUP(AC52,'シフト記号表（勤務時間帯）'!$C$6:$U$35,19,FALSE))</f>
        <v/>
      </c>
      <c r="AD54" s="216" t="str">
        <f>IF(AD52="","",VLOOKUP(AD52,'シフト記号表（勤務時間帯）'!$C$6:$U$35,19,FALSE))</f>
        <v/>
      </c>
      <c r="AE54" s="216" t="str">
        <f>IF(AE52="","",VLOOKUP(AE52,'シフト記号表（勤務時間帯）'!$C$6:$U$35,19,FALSE))</f>
        <v/>
      </c>
      <c r="AF54" s="218" t="str">
        <f>IF(AF52="","",VLOOKUP(AF52,'シフト記号表（勤務時間帯）'!$C$6:$U$35,19,FALSE))</f>
        <v/>
      </c>
      <c r="AG54" s="217" t="str">
        <f>IF(AG52="","",VLOOKUP(AG52,'シフト記号表（勤務時間帯）'!$C$6:$U$35,19,FALSE))</f>
        <v/>
      </c>
      <c r="AH54" s="216" t="str">
        <f>IF(AH52="","",VLOOKUP(AH52,'シフト記号表（勤務時間帯）'!$C$6:$U$35,19,FALSE))</f>
        <v/>
      </c>
      <c r="AI54" s="216" t="str">
        <f>IF(AI52="","",VLOOKUP(AI52,'シフト記号表（勤務時間帯）'!$C$6:$U$35,19,FALSE))</f>
        <v/>
      </c>
      <c r="AJ54" s="216" t="str">
        <f>IF(AJ52="","",VLOOKUP(AJ52,'シフト記号表（勤務時間帯）'!$C$6:$U$35,19,FALSE))</f>
        <v/>
      </c>
      <c r="AK54" s="216" t="str">
        <f>IF(AK52="","",VLOOKUP(AK52,'シフト記号表（勤務時間帯）'!$C$6:$U$35,19,FALSE))</f>
        <v/>
      </c>
      <c r="AL54" s="216" t="str">
        <f>IF(AL52="","",VLOOKUP(AL52,'シフト記号表（勤務時間帯）'!$C$6:$U$35,19,FALSE))</f>
        <v/>
      </c>
      <c r="AM54" s="218" t="str">
        <f>IF(AM52="","",VLOOKUP(AM52,'シフト記号表（勤務時間帯）'!$C$6:$U$35,19,FALSE))</f>
        <v/>
      </c>
      <c r="AN54" s="217" t="str">
        <f>IF(AN52="","",VLOOKUP(AN52,'シフト記号表（勤務時間帯）'!$C$6:$U$35,19,FALSE))</f>
        <v/>
      </c>
      <c r="AO54" s="216" t="str">
        <f>IF(AO52="","",VLOOKUP(AO52,'シフト記号表（勤務時間帯）'!$C$6:$U$35,19,FALSE))</f>
        <v/>
      </c>
      <c r="AP54" s="216" t="str">
        <f>IF(AP52="","",VLOOKUP(AP52,'シフト記号表（勤務時間帯）'!$C$6:$U$35,19,FALSE))</f>
        <v/>
      </c>
      <c r="AQ54" s="216" t="str">
        <f>IF(AQ52="","",VLOOKUP(AQ52,'シフト記号表（勤務時間帯）'!$C$6:$U$35,19,FALSE))</f>
        <v/>
      </c>
      <c r="AR54" s="216" t="str">
        <f>IF(AR52="","",VLOOKUP(AR52,'シフト記号表（勤務時間帯）'!$C$6:$U$35,19,FALSE))</f>
        <v/>
      </c>
      <c r="AS54" s="216" t="str">
        <f>IF(AS52="","",VLOOKUP(AS52,'シフト記号表（勤務時間帯）'!$C$6:$U$35,19,FALSE))</f>
        <v/>
      </c>
      <c r="AT54" s="218" t="str">
        <f>IF(AT52="","",VLOOKUP(AT52,'シフト記号表（勤務時間帯）'!$C$6:$U$35,19,FALSE))</f>
        <v/>
      </c>
      <c r="AU54" s="217" t="str">
        <f>IF(AU52="","",VLOOKUP(AU52,'シフト記号表（勤務時間帯）'!$C$6:$U$35,19,FALSE))</f>
        <v/>
      </c>
      <c r="AV54" s="216" t="str">
        <f>IF(AV52="","",VLOOKUP(AV52,'シフト記号表（勤務時間帯）'!$C$6:$U$35,19,FALSE))</f>
        <v/>
      </c>
      <c r="AW54" s="216" t="str">
        <f>IF(AW52="","",VLOOKUP(AW52,'シフト記号表（勤務時間帯）'!$C$6:$U$35,19,FALSE))</f>
        <v/>
      </c>
      <c r="AX54" s="874">
        <f>IF($BB$3="４週",SUM(S54:AT54),IF($BB$3="暦月",SUM(S54:AW54),""))</f>
        <v>0</v>
      </c>
      <c r="AY54" s="875"/>
      <c r="AZ54" s="895">
        <f>IF($BB$3="４週",AX54/4,IF($BB$3="暦月",'地密通所（1枚版）'!AX54/('地密通所（1枚版）'!$BB$8/7),""))</f>
        <v>0</v>
      </c>
      <c r="BA54" s="896"/>
      <c r="BB54" s="882"/>
      <c r="BC54" s="883"/>
      <c r="BD54" s="883"/>
      <c r="BE54" s="883"/>
      <c r="BF54" s="884"/>
    </row>
    <row r="55" spans="2:58" ht="20.25" customHeight="1" x14ac:dyDescent="0.15">
      <c r="B55" s="857">
        <f>B52+1</f>
        <v>12</v>
      </c>
      <c r="C55" s="859"/>
      <c r="D55" s="860"/>
      <c r="E55" s="861"/>
      <c r="F55" s="227"/>
      <c r="G55" s="824"/>
      <c r="H55" s="827"/>
      <c r="I55" s="828"/>
      <c r="J55" s="828"/>
      <c r="K55" s="829"/>
      <c r="L55" s="834"/>
      <c r="M55" s="835"/>
      <c r="N55" s="835"/>
      <c r="O55" s="836"/>
      <c r="P55" s="843" t="s">
        <v>296</v>
      </c>
      <c r="Q55" s="844"/>
      <c r="R55" s="845"/>
      <c r="S55" s="225"/>
      <c r="T55" s="224"/>
      <c r="U55" s="224"/>
      <c r="V55" s="224"/>
      <c r="W55" s="224"/>
      <c r="X55" s="224"/>
      <c r="Y55" s="226"/>
      <c r="Z55" s="225"/>
      <c r="AA55" s="224"/>
      <c r="AB55" s="224"/>
      <c r="AC55" s="224"/>
      <c r="AD55" s="224"/>
      <c r="AE55" s="224"/>
      <c r="AF55" s="226"/>
      <c r="AG55" s="225"/>
      <c r="AH55" s="224"/>
      <c r="AI55" s="224"/>
      <c r="AJ55" s="224"/>
      <c r="AK55" s="224"/>
      <c r="AL55" s="224"/>
      <c r="AM55" s="226"/>
      <c r="AN55" s="225"/>
      <c r="AO55" s="224"/>
      <c r="AP55" s="224"/>
      <c r="AQ55" s="224"/>
      <c r="AR55" s="224"/>
      <c r="AS55" s="224"/>
      <c r="AT55" s="226"/>
      <c r="AU55" s="225"/>
      <c r="AV55" s="224"/>
      <c r="AW55" s="224"/>
      <c r="AX55" s="822"/>
      <c r="AY55" s="823"/>
      <c r="AZ55" s="897"/>
      <c r="BA55" s="898"/>
      <c r="BB55" s="921"/>
      <c r="BC55" s="835"/>
      <c r="BD55" s="835"/>
      <c r="BE55" s="835"/>
      <c r="BF55" s="836"/>
    </row>
    <row r="56" spans="2:58" ht="20.25" customHeight="1" x14ac:dyDescent="0.15">
      <c r="B56" s="857"/>
      <c r="C56" s="862"/>
      <c r="D56" s="863"/>
      <c r="E56" s="864"/>
      <c r="F56" s="223"/>
      <c r="G56" s="825"/>
      <c r="H56" s="830"/>
      <c r="I56" s="828"/>
      <c r="J56" s="828"/>
      <c r="K56" s="829"/>
      <c r="L56" s="837"/>
      <c r="M56" s="838"/>
      <c r="N56" s="838"/>
      <c r="O56" s="839"/>
      <c r="P56" s="885" t="s">
        <v>295</v>
      </c>
      <c r="Q56" s="886"/>
      <c r="R56" s="887"/>
      <c r="S56" s="221" t="str">
        <f>IF(S55="","",VLOOKUP(S55,'シフト記号表（勤務時間帯）'!$C$6:$K$35,9,FALSE))</f>
        <v/>
      </c>
      <c r="T56" s="220" t="str">
        <f>IF(T55="","",VLOOKUP(T55,'シフト記号表（勤務時間帯）'!$C$6:$K$35,9,FALSE))</f>
        <v/>
      </c>
      <c r="U56" s="220" t="str">
        <f>IF(U55="","",VLOOKUP(U55,'シフト記号表（勤務時間帯）'!$C$6:$K$35,9,FALSE))</f>
        <v/>
      </c>
      <c r="V56" s="220" t="str">
        <f>IF(V55="","",VLOOKUP(V55,'シフト記号表（勤務時間帯）'!$C$6:$K$35,9,FALSE))</f>
        <v/>
      </c>
      <c r="W56" s="220" t="str">
        <f>IF(W55="","",VLOOKUP(W55,'シフト記号表（勤務時間帯）'!$C$6:$K$35,9,FALSE))</f>
        <v/>
      </c>
      <c r="X56" s="220" t="str">
        <f>IF(X55="","",VLOOKUP(X55,'シフト記号表（勤務時間帯）'!$C$6:$K$35,9,FALSE))</f>
        <v/>
      </c>
      <c r="Y56" s="222" t="str">
        <f>IF(Y55="","",VLOOKUP(Y55,'シフト記号表（勤務時間帯）'!$C$6:$K$35,9,FALSE))</f>
        <v/>
      </c>
      <c r="Z56" s="221" t="str">
        <f>IF(Z55="","",VLOOKUP(Z55,'シフト記号表（勤務時間帯）'!$C$6:$K$35,9,FALSE))</f>
        <v/>
      </c>
      <c r="AA56" s="220" t="str">
        <f>IF(AA55="","",VLOOKUP(AA55,'シフト記号表（勤務時間帯）'!$C$6:$K$35,9,FALSE))</f>
        <v/>
      </c>
      <c r="AB56" s="220" t="str">
        <f>IF(AB55="","",VLOOKUP(AB55,'シフト記号表（勤務時間帯）'!$C$6:$K$35,9,FALSE))</f>
        <v/>
      </c>
      <c r="AC56" s="220" t="str">
        <f>IF(AC55="","",VLOOKUP(AC55,'シフト記号表（勤務時間帯）'!$C$6:$K$35,9,FALSE))</f>
        <v/>
      </c>
      <c r="AD56" s="220" t="str">
        <f>IF(AD55="","",VLOOKUP(AD55,'シフト記号表（勤務時間帯）'!$C$6:$K$35,9,FALSE))</f>
        <v/>
      </c>
      <c r="AE56" s="220" t="str">
        <f>IF(AE55="","",VLOOKUP(AE55,'シフト記号表（勤務時間帯）'!$C$6:$K$35,9,FALSE))</f>
        <v/>
      </c>
      <c r="AF56" s="222" t="str">
        <f>IF(AF55="","",VLOOKUP(AF55,'シフト記号表（勤務時間帯）'!$C$6:$K$35,9,FALSE))</f>
        <v/>
      </c>
      <c r="AG56" s="221" t="str">
        <f>IF(AG55="","",VLOOKUP(AG55,'シフト記号表（勤務時間帯）'!$C$6:$K$35,9,FALSE))</f>
        <v/>
      </c>
      <c r="AH56" s="220" t="str">
        <f>IF(AH55="","",VLOOKUP(AH55,'シフト記号表（勤務時間帯）'!$C$6:$K$35,9,FALSE))</f>
        <v/>
      </c>
      <c r="AI56" s="220" t="str">
        <f>IF(AI55="","",VLOOKUP(AI55,'シフト記号表（勤務時間帯）'!$C$6:$K$35,9,FALSE))</f>
        <v/>
      </c>
      <c r="AJ56" s="220" t="str">
        <f>IF(AJ55="","",VLOOKUP(AJ55,'シフト記号表（勤務時間帯）'!$C$6:$K$35,9,FALSE))</f>
        <v/>
      </c>
      <c r="AK56" s="220" t="str">
        <f>IF(AK55="","",VLOOKUP(AK55,'シフト記号表（勤務時間帯）'!$C$6:$K$35,9,FALSE))</f>
        <v/>
      </c>
      <c r="AL56" s="220" t="str">
        <f>IF(AL55="","",VLOOKUP(AL55,'シフト記号表（勤務時間帯）'!$C$6:$K$35,9,FALSE))</f>
        <v/>
      </c>
      <c r="AM56" s="222" t="str">
        <f>IF(AM55="","",VLOOKUP(AM55,'シフト記号表（勤務時間帯）'!$C$6:$K$35,9,FALSE))</f>
        <v/>
      </c>
      <c r="AN56" s="221" t="str">
        <f>IF(AN55="","",VLOOKUP(AN55,'シフト記号表（勤務時間帯）'!$C$6:$K$35,9,FALSE))</f>
        <v/>
      </c>
      <c r="AO56" s="220" t="str">
        <f>IF(AO55="","",VLOOKUP(AO55,'シフト記号表（勤務時間帯）'!$C$6:$K$35,9,FALSE))</f>
        <v/>
      </c>
      <c r="AP56" s="220" t="str">
        <f>IF(AP55="","",VLOOKUP(AP55,'シフト記号表（勤務時間帯）'!$C$6:$K$35,9,FALSE))</f>
        <v/>
      </c>
      <c r="AQ56" s="220" t="str">
        <f>IF(AQ55="","",VLOOKUP(AQ55,'シフト記号表（勤務時間帯）'!$C$6:$K$35,9,FALSE))</f>
        <v/>
      </c>
      <c r="AR56" s="220" t="str">
        <f>IF(AR55="","",VLOOKUP(AR55,'シフト記号表（勤務時間帯）'!$C$6:$K$35,9,FALSE))</f>
        <v/>
      </c>
      <c r="AS56" s="220" t="str">
        <f>IF(AS55="","",VLOOKUP(AS55,'シフト記号表（勤務時間帯）'!$C$6:$K$35,9,FALSE))</f>
        <v/>
      </c>
      <c r="AT56" s="222" t="str">
        <f>IF(AT55="","",VLOOKUP(AT55,'シフト記号表（勤務時間帯）'!$C$6:$K$35,9,FALSE))</f>
        <v/>
      </c>
      <c r="AU56" s="221" t="str">
        <f>IF(AU55="","",VLOOKUP(AU55,'シフト記号表（勤務時間帯）'!$C$6:$K$35,9,FALSE))</f>
        <v/>
      </c>
      <c r="AV56" s="220" t="str">
        <f>IF(AV55="","",VLOOKUP(AV55,'シフト記号表（勤務時間帯）'!$C$6:$K$35,9,FALSE))</f>
        <v/>
      </c>
      <c r="AW56" s="220" t="str">
        <f>IF(AW55="","",VLOOKUP(AW55,'シフト記号表（勤務時間帯）'!$C$6:$K$35,9,FALSE))</f>
        <v/>
      </c>
      <c r="AX56" s="888">
        <f>IF($BB$3="４週",SUM(S56:AT56),IF($BB$3="暦月",SUM(S56:AW56),""))</f>
        <v>0</v>
      </c>
      <c r="AY56" s="889"/>
      <c r="AZ56" s="890">
        <f>IF($BB$3="４週",AX56/4,IF($BB$3="暦月",'地密通所（1枚版）'!AX56/('地密通所（1枚版）'!$BB$8/7),""))</f>
        <v>0</v>
      </c>
      <c r="BA56" s="891"/>
      <c r="BB56" s="922"/>
      <c r="BC56" s="838"/>
      <c r="BD56" s="838"/>
      <c r="BE56" s="838"/>
      <c r="BF56" s="839"/>
    </row>
    <row r="57" spans="2:58" ht="20.25" customHeight="1" x14ac:dyDescent="0.15">
      <c r="B57" s="857"/>
      <c r="C57" s="865"/>
      <c r="D57" s="866"/>
      <c r="E57" s="867"/>
      <c r="F57" s="223">
        <f>C55</f>
        <v>0</v>
      </c>
      <c r="G57" s="928"/>
      <c r="H57" s="830"/>
      <c r="I57" s="828"/>
      <c r="J57" s="828"/>
      <c r="K57" s="829"/>
      <c r="L57" s="926"/>
      <c r="M57" s="924"/>
      <c r="N57" s="924"/>
      <c r="O57" s="925"/>
      <c r="P57" s="892" t="s">
        <v>294</v>
      </c>
      <c r="Q57" s="893"/>
      <c r="R57" s="894"/>
      <c r="S57" s="217" t="str">
        <f>IF(S55="","",VLOOKUP(S55,'シフト記号表（勤務時間帯）'!$C$6:$U$35,19,FALSE))</f>
        <v/>
      </c>
      <c r="T57" s="216" t="str">
        <f>IF(T55="","",VLOOKUP(T55,'シフト記号表（勤務時間帯）'!$C$6:$U$35,19,FALSE))</f>
        <v/>
      </c>
      <c r="U57" s="216" t="str">
        <f>IF(U55="","",VLOOKUP(U55,'シフト記号表（勤務時間帯）'!$C$6:$U$35,19,FALSE))</f>
        <v/>
      </c>
      <c r="V57" s="216" t="str">
        <f>IF(V55="","",VLOOKUP(V55,'シフト記号表（勤務時間帯）'!$C$6:$U$35,19,FALSE))</f>
        <v/>
      </c>
      <c r="W57" s="216" t="str">
        <f>IF(W55="","",VLOOKUP(W55,'シフト記号表（勤務時間帯）'!$C$6:$U$35,19,FALSE))</f>
        <v/>
      </c>
      <c r="X57" s="216" t="str">
        <f>IF(X55="","",VLOOKUP(X55,'シフト記号表（勤務時間帯）'!$C$6:$U$35,19,FALSE))</f>
        <v/>
      </c>
      <c r="Y57" s="218" t="str">
        <f>IF(Y55="","",VLOOKUP(Y55,'シフト記号表（勤務時間帯）'!$C$6:$U$35,19,FALSE))</f>
        <v/>
      </c>
      <c r="Z57" s="217" t="str">
        <f>IF(Z55="","",VLOOKUP(Z55,'シフト記号表（勤務時間帯）'!$C$6:$U$35,19,FALSE))</f>
        <v/>
      </c>
      <c r="AA57" s="216" t="str">
        <f>IF(AA55="","",VLOOKUP(AA55,'シフト記号表（勤務時間帯）'!$C$6:$U$35,19,FALSE))</f>
        <v/>
      </c>
      <c r="AB57" s="216" t="str">
        <f>IF(AB55="","",VLOOKUP(AB55,'シフト記号表（勤務時間帯）'!$C$6:$U$35,19,FALSE))</f>
        <v/>
      </c>
      <c r="AC57" s="216" t="str">
        <f>IF(AC55="","",VLOOKUP(AC55,'シフト記号表（勤務時間帯）'!$C$6:$U$35,19,FALSE))</f>
        <v/>
      </c>
      <c r="AD57" s="216" t="str">
        <f>IF(AD55="","",VLOOKUP(AD55,'シフト記号表（勤務時間帯）'!$C$6:$U$35,19,FALSE))</f>
        <v/>
      </c>
      <c r="AE57" s="216" t="str">
        <f>IF(AE55="","",VLOOKUP(AE55,'シフト記号表（勤務時間帯）'!$C$6:$U$35,19,FALSE))</f>
        <v/>
      </c>
      <c r="AF57" s="218" t="str">
        <f>IF(AF55="","",VLOOKUP(AF55,'シフト記号表（勤務時間帯）'!$C$6:$U$35,19,FALSE))</f>
        <v/>
      </c>
      <c r="AG57" s="217" t="str">
        <f>IF(AG55="","",VLOOKUP(AG55,'シフト記号表（勤務時間帯）'!$C$6:$U$35,19,FALSE))</f>
        <v/>
      </c>
      <c r="AH57" s="216" t="str">
        <f>IF(AH55="","",VLOOKUP(AH55,'シフト記号表（勤務時間帯）'!$C$6:$U$35,19,FALSE))</f>
        <v/>
      </c>
      <c r="AI57" s="216" t="str">
        <f>IF(AI55="","",VLOOKUP(AI55,'シフト記号表（勤務時間帯）'!$C$6:$U$35,19,FALSE))</f>
        <v/>
      </c>
      <c r="AJ57" s="216" t="str">
        <f>IF(AJ55="","",VLOOKUP(AJ55,'シフト記号表（勤務時間帯）'!$C$6:$U$35,19,FALSE))</f>
        <v/>
      </c>
      <c r="AK57" s="216" t="str">
        <f>IF(AK55="","",VLOOKUP(AK55,'シフト記号表（勤務時間帯）'!$C$6:$U$35,19,FALSE))</f>
        <v/>
      </c>
      <c r="AL57" s="216" t="str">
        <f>IF(AL55="","",VLOOKUP(AL55,'シフト記号表（勤務時間帯）'!$C$6:$U$35,19,FALSE))</f>
        <v/>
      </c>
      <c r="AM57" s="218" t="str">
        <f>IF(AM55="","",VLOOKUP(AM55,'シフト記号表（勤務時間帯）'!$C$6:$U$35,19,FALSE))</f>
        <v/>
      </c>
      <c r="AN57" s="217" t="str">
        <f>IF(AN55="","",VLOOKUP(AN55,'シフト記号表（勤務時間帯）'!$C$6:$U$35,19,FALSE))</f>
        <v/>
      </c>
      <c r="AO57" s="216" t="str">
        <f>IF(AO55="","",VLOOKUP(AO55,'シフト記号表（勤務時間帯）'!$C$6:$U$35,19,FALSE))</f>
        <v/>
      </c>
      <c r="AP57" s="216" t="str">
        <f>IF(AP55="","",VLOOKUP(AP55,'シフト記号表（勤務時間帯）'!$C$6:$U$35,19,FALSE))</f>
        <v/>
      </c>
      <c r="AQ57" s="216" t="str">
        <f>IF(AQ55="","",VLOOKUP(AQ55,'シフト記号表（勤務時間帯）'!$C$6:$U$35,19,FALSE))</f>
        <v/>
      </c>
      <c r="AR57" s="216" t="str">
        <f>IF(AR55="","",VLOOKUP(AR55,'シフト記号表（勤務時間帯）'!$C$6:$U$35,19,FALSE))</f>
        <v/>
      </c>
      <c r="AS57" s="216" t="str">
        <f>IF(AS55="","",VLOOKUP(AS55,'シフト記号表（勤務時間帯）'!$C$6:$U$35,19,FALSE))</f>
        <v/>
      </c>
      <c r="AT57" s="218" t="str">
        <f>IF(AT55="","",VLOOKUP(AT55,'シフト記号表（勤務時間帯）'!$C$6:$U$35,19,FALSE))</f>
        <v/>
      </c>
      <c r="AU57" s="217" t="str">
        <f>IF(AU55="","",VLOOKUP(AU55,'シフト記号表（勤務時間帯）'!$C$6:$U$35,19,FALSE))</f>
        <v/>
      </c>
      <c r="AV57" s="216" t="str">
        <f>IF(AV55="","",VLOOKUP(AV55,'シフト記号表（勤務時間帯）'!$C$6:$U$35,19,FALSE))</f>
        <v/>
      </c>
      <c r="AW57" s="216" t="str">
        <f>IF(AW55="","",VLOOKUP(AW55,'シフト記号表（勤務時間帯）'!$C$6:$U$35,19,FALSE))</f>
        <v/>
      </c>
      <c r="AX57" s="874">
        <f>IF($BB$3="４週",SUM(S57:AT57),IF($BB$3="暦月",SUM(S57:AW57),""))</f>
        <v>0</v>
      </c>
      <c r="AY57" s="875"/>
      <c r="AZ57" s="895">
        <f>IF($BB$3="４週",AX57/4,IF($BB$3="暦月",'地密通所（1枚版）'!AX57/('地密通所（1枚版）'!$BB$8/7),""))</f>
        <v>0</v>
      </c>
      <c r="BA57" s="896"/>
      <c r="BB57" s="923"/>
      <c r="BC57" s="924"/>
      <c r="BD57" s="924"/>
      <c r="BE57" s="924"/>
      <c r="BF57" s="925"/>
    </row>
    <row r="58" spans="2:58" ht="20.25" customHeight="1" x14ac:dyDescent="0.15">
      <c r="B58" s="857">
        <f>B55+1</f>
        <v>13</v>
      </c>
      <c r="C58" s="859"/>
      <c r="D58" s="860"/>
      <c r="E58" s="861"/>
      <c r="F58" s="227"/>
      <c r="G58" s="824"/>
      <c r="H58" s="827"/>
      <c r="I58" s="828"/>
      <c r="J58" s="828"/>
      <c r="K58" s="829"/>
      <c r="L58" s="834"/>
      <c r="M58" s="835"/>
      <c r="N58" s="835"/>
      <c r="O58" s="836"/>
      <c r="P58" s="843" t="s">
        <v>296</v>
      </c>
      <c r="Q58" s="844"/>
      <c r="R58" s="845"/>
      <c r="S58" s="225"/>
      <c r="T58" s="224"/>
      <c r="U58" s="224"/>
      <c r="V58" s="224"/>
      <c r="W58" s="224"/>
      <c r="X58" s="224"/>
      <c r="Y58" s="226"/>
      <c r="Z58" s="225"/>
      <c r="AA58" s="224"/>
      <c r="AB58" s="224"/>
      <c r="AC58" s="224"/>
      <c r="AD58" s="224"/>
      <c r="AE58" s="224"/>
      <c r="AF58" s="226"/>
      <c r="AG58" s="225"/>
      <c r="AH58" s="224"/>
      <c r="AI58" s="224"/>
      <c r="AJ58" s="224"/>
      <c r="AK58" s="224"/>
      <c r="AL58" s="224"/>
      <c r="AM58" s="226"/>
      <c r="AN58" s="225"/>
      <c r="AO58" s="224"/>
      <c r="AP58" s="224"/>
      <c r="AQ58" s="224"/>
      <c r="AR58" s="224"/>
      <c r="AS58" s="224"/>
      <c r="AT58" s="226"/>
      <c r="AU58" s="225"/>
      <c r="AV58" s="224"/>
      <c r="AW58" s="224"/>
      <c r="AX58" s="822"/>
      <c r="AY58" s="823"/>
      <c r="AZ58" s="897"/>
      <c r="BA58" s="898"/>
      <c r="BB58" s="921"/>
      <c r="BC58" s="835"/>
      <c r="BD58" s="835"/>
      <c r="BE58" s="835"/>
      <c r="BF58" s="836"/>
    </row>
    <row r="59" spans="2:58" ht="20.25" customHeight="1" x14ac:dyDescent="0.15">
      <c r="B59" s="857"/>
      <c r="C59" s="862"/>
      <c r="D59" s="863"/>
      <c r="E59" s="864"/>
      <c r="F59" s="223"/>
      <c r="G59" s="825"/>
      <c r="H59" s="830"/>
      <c r="I59" s="828"/>
      <c r="J59" s="828"/>
      <c r="K59" s="829"/>
      <c r="L59" s="837"/>
      <c r="M59" s="838"/>
      <c r="N59" s="838"/>
      <c r="O59" s="839"/>
      <c r="P59" s="885" t="s">
        <v>295</v>
      </c>
      <c r="Q59" s="886"/>
      <c r="R59" s="887"/>
      <c r="S59" s="221" t="str">
        <f>IF(S58="","",VLOOKUP(S58,'シフト記号表（勤務時間帯）'!$C$6:$K$35,9,FALSE))</f>
        <v/>
      </c>
      <c r="T59" s="220" t="str">
        <f>IF(T58="","",VLOOKUP(T58,'シフト記号表（勤務時間帯）'!$C$6:$K$35,9,FALSE))</f>
        <v/>
      </c>
      <c r="U59" s="220" t="str">
        <f>IF(U58="","",VLOOKUP(U58,'シフト記号表（勤務時間帯）'!$C$6:$K$35,9,FALSE))</f>
        <v/>
      </c>
      <c r="V59" s="220" t="str">
        <f>IF(V58="","",VLOOKUP(V58,'シフト記号表（勤務時間帯）'!$C$6:$K$35,9,FALSE))</f>
        <v/>
      </c>
      <c r="W59" s="220" t="str">
        <f>IF(W58="","",VLOOKUP(W58,'シフト記号表（勤務時間帯）'!$C$6:$K$35,9,FALSE))</f>
        <v/>
      </c>
      <c r="X59" s="220" t="str">
        <f>IF(X58="","",VLOOKUP(X58,'シフト記号表（勤務時間帯）'!$C$6:$K$35,9,FALSE))</f>
        <v/>
      </c>
      <c r="Y59" s="222" t="str">
        <f>IF(Y58="","",VLOOKUP(Y58,'シフト記号表（勤務時間帯）'!$C$6:$K$35,9,FALSE))</f>
        <v/>
      </c>
      <c r="Z59" s="221" t="str">
        <f>IF(Z58="","",VLOOKUP(Z58,'シフト記号表（勤務時間帯）'!$C$6:$K$35,9,FALSE))</f>
        <v/>
      </c>
      <c r="AA59" s="220" t="str">
        <f>IF(AA58="","",VLOOKUP(AA58,'シフト記号表（勤務時間帯）'!$C$6:$K$35,9,FALSE))</f>
        <v/>
      </c>
      <c r="AB59" s="220" t="str">
        <f>IF(AB58="","",VLOOKUP(AB58,'シフト記号表（勤務時間帯）'!$C$6:$K$35,9,FALSE))</f>
        <v/>
      </c>
      <c r="AC59" s="220" t="str">
        <f>IF(AC58="","",VLOOKUP(AC58,'シフト記号表（勤務時間帯）'!$C$6:$K$35,9,FALSE))</f>
        <v/>
      </c>
      <c r="AD59" s="220" t="str">
        <f>IF(AD58="","",VLOOKUP(AD58,'シフト記号表（勤務時間帯）'!$C$6:$K$35,9,FALSE))</f>
        <v/>
      </c>
      <c r="AE59" s="220" t="str">
        <f>IF(AE58="","",VLOOKUP(AE58,'シフト記号表（勤務時間帯）'!$C$6:$K$35,9,FALSE))</f>
        <v/>
      </c>
      <c r="AF59" s="222" t="str">
        <f>IF(AF58="","",VLOOKUP(AF58,'シフト記号表（勤務時間帯）'!$C$6:$K$35,9,FALSE))</f>
        <v/>
      </c>
      <c r="AG59" s="221" t="str">
        <f>IF(AG58="","",VLOOKUP(AG58,'シフト記号表（勤務時間帯）'!$C$6:$K$35,9,FALSE))</f>
        <v/>
      </c>
      <c r="AH59" s="220" t="str">
        <f>IF(AH58="","",VLOOKUP(AH58,'シフト記号表（勤務時間帯）'!$C$6:$K$35,9,FALSE))</f>
        <v/>
      </c>
      <c r="AI59" s="220" t="str">
        <f>IF(AI58="","",VLOOKUP(AI58,'シフト記号表（勤務時間帯）'!$C$6:$K$35,9,FALSE))</f>
        <v/>
      </c>
      <c r="AJ59" s="220" t="str">
        <f>IF(AJ58="","",VLOOKUP(AJ58,'シフト記号表（勤務時間帯）'!$C$6:$K$35,9,FALSE))</f>
        <v/>
      </c>
      <c r="AK59" s="220" t="str">
        <f>IF(AK58="","",VLOOKUP(AK58,'シフト記号表（勤務時間帯）'!$C$6:$K$35,9,FALSE))</f>
        <v/>
      </c>
      <c r="AL59" s="220" t="str">
        <f>IF(AL58="","",VLOOKUP(AL58,'シフト記号表（勤務時間帯）'!$C$6:$K$35,9,FALSE))</f>
        <v/>
      </c>
      <c r="AM59" s="222" t="str">
        <f>IF(AM58="","",VLOOKUP(AM58,'シフト記号表（勤務時間帯）'!$C$6:$K$35,9,FALSE))</f>
        <v/>
      </c>
      <c r="AN59" s="221" t="str">
        <f>IF(AN58="","",VLOOKUP(AN58,'シフト記号表（勤務時間帯）'!$C$6:$K$35,9,FALSE))</f>
        <v/>
      </c>
      <c r="AO59" s="220" t="str">
        <f>IF(AO58="","",VLOOKUP(AO58,'シフト記号表（勤務時間帯）'!$C$6:$K$35,9,FALSE))</f>
        <v/>
      </c>
      <c r="AP59" s="220" t="str">
        <f>IF(AP58="","",VLOOKUP(AP58,'シフト記号表（勤務時間帯）'!$C$6:$K$35,9,FALSE))</f>
        <v/>
      </c>
      <c r="AQ59" s="220" t="str">
        <f>IF(AQ58="","",VLOOKUP(AQ58,'シフト記号表（勤務時間帯）'!$C$6:$K$35,9,FALSE))</f>
        <v/>
      </c>
      <c r="AR59" s="220" t="str">
        <f>IF(AR58="","",VLOOKUP(AR58,'シフト記号表（勤務時間帯）'!$C$6:$K$35,9,FALSE))</f>
        <v/>
      </c>
      <c r="AS59" s="220" t="str">
        <f>IF(AS58="","",VLOOKUP(AS58,'シフト記号表（勤務時間帯）'!$C$6:$K$35,9,FALSE))</f>
        <v/>
      </c>
      <c r="AT59" s="222" t="str">
        <f>IF(AT58="","",VLOOKUP(AT58,'シフト記号表（勤務時間帯）'!$C$6:$K$35,9,FALSE))</f>
        <v/>
      </c>
      <c r="AU59" s="221" t="str">
        <f>IF(AU58="","",VLOOKUP(AU58,'シフト記号表（勤務時間帯）'!$C$6:$K$35,9,FALSE))</f>
        <v/>
      </c>
      <c r="AV59" s="220" t="str">
        <f>IF(AV58="","",VLOOKUP(AV58,'シフト記号表（勤務時間帯）'!$C$6:$K$35,9,FALSE))</f>
        <v/>
      </c>
      <c r="AW59" s="220" t="str">
        <f>IF(AW58="","",VLOOKUP(AW58,'シフト記号表（勤務時間帯）'!$C$6:$K$35,9,FALSE))</f>
        <v/>
      </c>
      <c r="AX59" s="888">
        <f>IF($BB$3="４週",SUM(S59:AT59),IF($BB$3="暦月",SUM(S59:AW59),""))</f>
        <v>0</v>
      </c>
      <c r="AY59" s="889"/>
      <c r="AZ59" s="890">
        <f>IF($BB$3="４週",AX59/4,IF($BB$3="暦月",'地密通所（1枚版）'!AX59/('地密通所（1枚版）'!$BB$8/7),""))</f>
        <v>0</v>
      </c>
      <c r="BA59" s="891"/>
      <c r="BB59" s="922"/>
      <c r="BC59" s="838"/>
      <c r="BD59" s="838"/>
      <c r="BE59" s="838"/>
      <c r="BF59" s="839"/>
    </row>
    <row r="60" spans="2:58" ht="20.25" customHeight="1" thickBot="1" x14ac:dyDescent="0.2">
      <c r="B60" s="858"/>
      <c r="C60" s="865"/>
      <c r="D60" s="866"/>
      <c r="E60" s="867"/>
      <c r="F60" s="219">
        <f>C58</f>
        <v>0</v>
      </c>
      <c r="G60" s="826"/>
      <c r="H60" s="831"/>
      <c r="I60" s="832"/>
      <c r="J60" s="832"/>
      <c r="K60" s="833"/>
      <c r="L60" s="840"/>
      <c r="M60" s="841"/>
      <c r="N60" s="841"/>
      <c r="O60" s="842"/>
      <c r="P60" s="852" t="s">
        <v>294</v>
      </c>
      <c r="Q60" s="853"/>
      <c r="R60" s="854"/>
      <c r="S60" s="217" t="str">
        <f>IF(S58="","",VLOOKUP(S58,'シフト記号表（勤務時間帯）'!$C$6:$U$35,19,FALSE))</f>
        <v/>
      </c>
      <c r="T60" s="216" t="str">
        <f>IF(T58="","",VLOOKUP(T58,'シフト記号表（勤務時間帯）'!$C$6:$U$35,19,FALSE))</f>
        <v/>
      </c>
      <c r="U60" s="216" t="str">
        <f>IF(U58="","",VLOOKUP(U58,'シフト記号表（勤務時間帯）'!$C$6:$U$35,19,FALSE))</f>
        <v/>
      </c>
      <c r="V60" s="216" t="str">
        <f>IF(V58="","",VLOOKUP(V58,'シフト記号表（勤務時間帯）'!$C$6:$U$35,19,FALSE))</f>
        <v/>
      </c>
      <c r="W60" s="216" t="str">
        <f>IF(W58="","",VLOOKUP(W58,'シフト記号表（勤務時間帯）'!$C$6:$U$35,19,FALSE))</f>
        <v/>
      </c>
      <c r="X60" s="216" t="str">
        <f>IF(X58="","",VLOOKUP(X58,'シフト記号表（勤務時間帯）'!$C$6:$U$35,19,FALSE))</f>
        <v/>
      </c>
      <c r="Y60" s="218" t="str">
        <f>IF(Y58="","",VLOOKUP(Y58,'シフト記号表（勤務時間帯）'!$C$6:$U$35,19,FALSE))</f>
        <v/>
      </c>
      <c r="Z60" s="217" t="str">
        <f>IF(Z58="","",VLOOKUP(Z58,'シフト記号表（勤務時間帯）'!$C$6:$U$35,19,FALSE))</f>
        <v/>
      </c>
      <c r="AA60" s="216" t="str">
        <f>IF(AA58="","",VLOOKUP(AA58,'シフト記号表（勤務時間帯）'!$C$6:$U$35,19,FALSE))</f>
        <v/>
      </c>
      <c r="AB60" s="216" t="str">
        <f>IF(AB58="","",VLOOKUP(AB58,'シフト記号表（勤務時間帯）'!$C$6:$U$35,19,FALSE))</f>
        <v/>
      </c>
      <c r="AC60" s="216" t="str">
        <f>IF(AC58="","",VLOOKUP(AC58,'シフト記号表（勤務時間帯）'!$C$6:$U$35,19,FALSE))</f>
        <v/>
      </c>
      <c r="AD60" s="216" t="str">
        <f>IF(AD58="","",VLOOKUP(AD58,'シフト記号表（勤務時間帯）'!$C$6:$U$35,19,FALSE))</f>
        <v/>
      </c>
      <c r="AE60" s="216" t="str">
        <f>IF(AE58="","",VLOOKUP(AE58,'シフト記号表（勤務時間帯）'!$C$6:$U$35,19,FALSE))</f>
        <v/>
      </c>
      <c r="AF60" s="218" t="str">
        <f>IF(AF58="","",VLOOKUP(AF58,'シフト記号表（勤務時間帯）'!$C$6:$U$35,19,FALSE))</f>
        <v/>
      </c>
      <c r="AG60" s="217" t="str">
        <f>IF(AG58="","",VLOOKUP(AG58,'シフト記号表（勤務時間帯）'!$C$6:$U$35,19,FALSE))</f>
        <v/>
      </c>
      <c r="AH60" s="216" t="str">
        <f>IF(AH58="","",VLOOKUP(AH58,'シフト記号表（勤務時間帯）'!$C$6:$U$35,19,FALSE))</f>
        <v/>
      </c>
      <c r="AI60" s="216" t="str">
        <f>IF(AI58="","",VLOOKUP(AI58,'シフト記号表（勤務時間帯）'!$C$6:$U$35,19,FALSE))</f>
        <v/>
      </c>
      <c r="AJ60" s="216" t="str">
        <f>IF(AJ58="","",VLOOKUP(AJ58,'シフト記号表（勤務時間帯）'!$C$6:$U$35,19,FALSE))</f>
        <v/>
      </c>
      <c r="AK60" s="216" t="str">
        <f>IF(AK58="","",VLOOKUP(AK58,'シフト記号表（勤務時間帯）'!$C$6:$U$35,19,FALSE))</f>
        <v/>
      </c>
      <c r="AL60" s="216" t="str">
        <f>IF(AL58="","",VLOOKUP(AL58,'シフト記号表（勤務時間帯）'!$C$6:$U$35,19,FALSE))</f>
        <v/>
      </c>
      <c r="AM60" s="218" t="str">
        <f>IF(AM58="","",VLOOKUP(AM58,'シフト記号表（勤務時間帯）'!$C$6:$U$35,19,FALSE))</f>
        <v/>
      </c>
      <c r="AN60" s="217" t="str">
        <f>IF(AN58="","",VLOOKUP(AN58,'シフト記号表（勤務時間帯）'!$C$6:$U$35,19,FALSE))</f>
        <v/>
      </c>
      <c r="AO60" s="216" t="str">
        <f>IF(AO58="","",VLOOKUP(AO58,'シフト記号表（勤務時間帯）'!$C$6:$U$35,19,FALSE))</f>
        <v/>
      </c>
      <c r="AP60" s="216" t="str">
        <f>IF(AP58="","",VLOOKUP(AP58,'シフト記号表（勤務時間帯）'!$C$6:$U$35,19,FALSE))</f>
        <v/>
      </c>
      <c r="AQ60" s="216" t="str">
        <f>IF(AQ58="","",VLOOKUP(AQ58,'シフト記号表（勤務時間帯）'!$C$6:$U$35,19,FALSE))</f>
        <v/>
      </c>
      <c r="AR60" s="216" t="str">
        <f>IF(AR58="","",VLOOKUP(AR58,'シフト記号表（勤務時間帯）'!$C$6:$U$35,19,FALSE))</f>
        <v/>
      </c>
      <c r="AS60" s="216" t="str">
        <f>IF(AS58="","",VLOOKUP(AS58,'シフト記号表（勤務時間帯）'!$C$6:$U$35,19,FALSE))</f>
        <v/>
      </c>
      <c r="AT60" s="218" t="str">
        <f>IF(AT58="","",VLOOKUP(AT58,'シフト記号表（勤務時間帯）'!$C$6:$U$35,19,FALSE))</f>
        <v/>
      </c>
      <c r="AU60" s="217" t="str">
        <f>IF(AU58="","",VLOOKUP(AU58,'シフト記号表（勤務時間帯）'!$C$6:$U$35,19,FALSE))</f>
        <v/>
      </c>
      <c r="AV60" s="216" t="str">
        <f>IF(AV58="","",VLOOKUP(AV58,'シフト記号表（勤務時間帯）'!$C$6:$U$35,19,FALSE))</f>
        <v/>
      </c>
      <c r="AW60" s="216" t="str">
        <f>IF(AW58="","",VLOOKUP(AW58,'シフト記号表（勤務時間帯）'!$C$6:$U$35,19,FALSE))</f>
        <v/>
      </c>
      <c r="AX60" s="874">
        <f>IF($BB$3="４週",SUM(S60:AT60),IF($BB$3="暦月",SUM(S60:AW60),""))</f>
        <v>0</v>
      </c>
      <c r="AY60" s="875"/>
      <c r="AZ60" s="895">
        <f>IF($BB$3="４週",AX60/4,IF($BB$3="暦月",'地密通所（1枚版）'!AX60/('地密通所（1枚版）'!$BB$8/7),""))</f>
        <v>0</v>
      </c>
      <c r="BA60" s="896"/>
      <c r="BB60" s="927"/>
      <c r="BC60" s="841"/>
      <c r="BD60" s="841"/>
      <c r="BE60" s="841"/>
      <c r="BF60" s="842"/>
    </row>
    <row r="61" spans="2:58" s="208" customFormat="1" ht="6" customHeight="1" thickBot="1" x14ac:dyDescent="0.2">
      <c r="B61" s="215"/>
      <c r="C61" s="214"/>
      <c r="D61" s="214"/>
      <c r="E61" s="214"/>
      <c r="F61" s="210"/>
      <c r="G61" s="210"/>
      <c r="H61" s="212"/>
      <c r="I61" s="212"/>
      <c r="J61" s="212"/>
      <c r="K61" s="212"/>
      <c r="L61" s="210"/>
      <c r="M61" s="210"/>
      <c r="N61" s="210"/>
      <c r="O61" s="210"/>
      <c r="P61" s="213"/>
      <c r="Q61" s="213"/>
      <c r="R61" s="213"/>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1"/>
      <c r="AY61" s="211"/>
      <c r="AZ61" s="211"/>
      <c r="BA61" s="211"/>
      <c r="BB61" s="210"/>
      <c r="BC61" s="210"/>
      <c r="BD61" s="210"/>
      <c r="BE61" s="210"/>
      <c r="BF61" s="209"/>
    </row>
    <row r="62" spans="2:58" ht="20.100000000000001" customHeight="1" x14ac:dyDescent="0.15">
      <c r="B62" s="207"/>
      <c r="C62" s="206"/>
      <c r="D62" s="206"/>
      <c r="E62" s="206"/>
      <c r="F62" s="205"/>
      <c r="G62" s="846" t="s">
        <v>293</v>
      </c>
      <c r="H62" s="846"/>
      <c r="I62" s="846"/>
      <c r="J62" s="846"/>
      <c r="K62" s="847"/>
      <c r="L62" s="204"/>
      <c r="M62" s="868" t="s">
        <v>288</v>
      </c>
      <c r="N62" s="869"/>
      <c r="O62" s="869"/>
      <c r="P62" s="869"/>
      <c r="Q62" s="869"/>
      <c r="R62" s="870"/>
      <c r="S62" s="196" t="str">
        <f t="shared" ref="S62:AB64" si="1">IF(SUMIF($F$22:$F$60, $M62, S$22:S$60)=0,"",SUMIF($F$22:$F$60, $M62, S$22:S$60))</f>
        <v/>
      </c>
      <c r="T62" s="195" t="str">
        <f t="shared" si="1"/>
        <v/>
      </c>
      <c r="U62" s="195" t="str">
        <f t="shared" si="1"/>
        <v/>
      </c>
      <c r="V62" s="195" t="str">
        <f t="shared" si="1"/>
        <v/>
      </c>
      <c r="W62" s="195" t="str">
        <f t="shared" si="1"/>
        <v/>
      </c>
      <c r="X62" s="195" t="str">
        <f t="shared" si="1"/>
        <v/>
      </c>
      <c r="Y62" s="197" t="str">
        <f t="shared" si="1"/>
        <v/>
      </c>
      <c r="Z62" s="196" t="str">
        <f t="shared" si="1"/>
        <v/>
      </c>
      <c r="AA62" s="195" t="str">
        <f t="shared" si="1"/>
        <v/>
      </c>
      <c r="AB62" s="195" t="str">
        <f t="shared" si="1"/>
        <v/>
      </c>
      <c r="AC62" s="195" t="str">
        <f t="shared" ref="AC62:AL64" si="2">IF(SUMIF($F$22:$F$60, $M62, AC$22:AC$60)=0,"",SUMIF($F$22:$F$60, $M62, AC$22:AC$60))</f>
        <v/>
      </c>
      <c r="AD62" s="195" t="str">
        <f t="shared" si="2"/>
        <v/>
      </c>
      <c r="AE62" s="195" t="str">
        <f t="shared" si="2"/>
        <v/>
      </c>
      <c r="AF62" s="197" t="str">
        <f t="shared" si="2"/>
        <v/>
      </c>
      <c r="AG62" s="196" t="str">
        <f t="shared" si="2"/>
        <v/>
      </c>
      <c r="AH62" s="195" t="str">
        <f t="shared" si="2"/>
        <v/>
      </c>
      <c r="AI62" s="195" t="str">
        <f t="shared" si="2"/>
        <v/>
      </c>
      <c r="AJ62" s="195" t="str">
        <f t="shared" si="2"/>
        <v/>
      </c>
      <c r="AK62" s="195" t="str">
        <f t="shared" si="2"/>
        <v/>
      </c>
      <c r="AL62" s="195" t="str">
        <f t="shared" si="2"/>
        <v/>
      </c>
      <c r="AM62" s="197" t="str">
        <f t="shared" ref="AM62:AX64" si="3">IF(SUMIF($F$22:$F$60, $M62, AM$22:AM$60)=0,"",SUMIF($F$22:$F$60, $M62, AM$22:AM$60))</f>
        <v/>
      </c>
      <c r="AN62" s="196" t="str">
        <f t="shared" si="3"/>
        <v/>
      </c>
      <c r="AO62" s="195" t="str">
        <f t="shared" si="3"/>
        <v/>
      </c>
      <c r="AP62" s="195" t="str">
        <f t="shared" si="3"/>
        <v/>
      </c>
      <c r="AQ62" s="195" t="str">
        <f t="shared" si="3"/>
        <v/>
      </c>
      <c r="AR62" s="195" t="str">
        <f t="shared" si="3"/>
        <v/>
      </c>
      <c r="AS62" s="195" t="str">
        <f t="shared" si="3"/>
        <v/>
      </c>
      <c r="AT62" s="197" t="str">
        <f t="shared" si="3"/>
        <v/>
      </c>
      <c r="AU62" s="196" t="str">
        <f t="shared" si="3"/>
        <v/>
      </c>
      <c r="AV62" s="195" t="str">
        <f t="shared" si="3"/>
        <v/>
      </c>
      <c r="AW62" s="195" t="str">
        <f t="shared" si="3"/>
        <v/>
      </c>
      <c r="AX62" s="855" t="str">
        <f t="shared" si="3"/>
        <v/>
      </c>
      <c r="AY62" s="856"/>
      <c r="AZ62" s="899" t="str">
        <f>IF(AX62="","",IF($BB$3="４週",AX62/4,IF($BB$3="暦月",AX62/($BB$8/7),"")))</f>
        <v/>
      </c>
      <c r="BA62" s="900"/>
      <c r="BB62" s="901"/>
      <c r="BC62" s="902"/>
      <c r="BD62" s="902"/>
      <c r="BE62" s="902"/>
      <c r="BF62" s="903"/>
    </row>
    <row r="63" spans="2:58" ht="20.25" customHeight="1" x14ac:dyDescent="0.15">
      <c r="B63" s="203"/>
      <c r="C63" s="202"/>
      <c r="D63" s="202"/>
      <c r="E63" s="202"/>
      <c r="F63" s="199"/>
      <c r="G63" s="848"/>
      <c r="H63" s="848"/>
      <c r="I63" s="848"/>
      <c r="J63" s="848"/>
      <c r="K63" s="849"/>
      <c r="L63" s="198"/>
      <c r="M63" s="871" t="s">
        <v>287</v>
      </c>
      <c r="N63" s="872"/>
      <c r="O63" s="872"/>
      <c r="P63" s="872"/>
      <c r="Q63" s="872"/>
      <c r="R63" s="873"/>
      <c r="S63" s="196" t="str">
        <f t="shared" si="1"/>
        <v/>
      </c>
      <c r="T63" s="195" t="str">
        <f t="shared" si="1"/>
        <v/>
      </c>
      <c r="U63" s="195" t="str">
        <f t="shared" si="1"/>
        <v/>
      </c>
      <c r="V63" s="195" t="str">
        <f t="shared" si="1"/>
        <v/>
      </c>
      <c r="W63" s="195" t="str">
        <f t="shared" si="1"/>
        <v/>
      </c>
      <c r="X63" s="195" t="str">
        <f t="shared" si="1"/>
        <v/>
      </c>
      <c r="Y63" s="197" t="str">
        <f t="shared" si="1"/>
        <v/>
      </c>
      <c r="Z63" s="196" t="str">
        <f t="shared" si="1"/>
        <v/>
      </c>
      <c r="AA63" s="195" t="str">
        <f t="shared" si="1"/>
        <v/>
      </c>
      <c r="AB63" s="195" t="str">
        <f t="shared" si="1"/>
        <v/>
      </c>
      <c r="AC63" s="195" t="str">
        <f t="shared" si="2"/>
        <v/>
      </c>
      <c r="AD63" s="195" t="str">
        <f t="shared" si="2"/>
        <v/>
      </c>
      <c r="AE63" s="195" t="str">
        <f t="shared" si="2"/>
        <v/>
      </c>
      <c r="AF63" s="197" t="str">
        <f t="shared" si="2"/>
        <v/>
      </c>
      <c r="AG63" s="196" t="str">
        <f t="shared" si="2"/>
        <v/>
      </c>
      <c r="AH63" s="195" t="str">
        <f t="shared" si="2"/>
        <v/>
      </c>
      <c r="AI63" s="195" t="str">
        <f t="shared" si="2"/>
        <v/>
      </c>
      <c r="AJ63" s="195" t="str">
        <f t="shared" si="2"/>
        <v/>
      </c>
      <c r="AK63" s="195" t="str">
        <f t="shared" si="2"/>
        <v/>
      </c>
      <c r="AL63" s="195" t="str">
        <f t="shared" si="2"/>
        <v/>
      </c>
      <c r="AM63" s="197" t="str">
        <f t="shared" si="3"/>
        <v/>
      </c>
      <c r="AN63" s="196" t="str">
        <f t="shared" si="3"/>
        <v/>
      </c>
      <c r="AO63" s="195" t="str">
        <f t="shared" si="3"/>
        <v/>
      </c>
      <c r="AP63" s="195" t="str">
        <f t="shared" si="3"/>
        <v/>
      </c>
      <c r="AQ63" s="195" t="str">
        <f t="shared" si="3"/>
        <v/>
      </c>
      <c r="AR63" s="195" t="str">
        <f t="shared" si="3"/>
        <v/>
      </c>
      <c r="AS63" s="195" t="str">
        <f t="shared" si="3"/>
        <v/>
      </c>
      <c r="AT63" s="197" t="str">
        <f t="shared" si="3"/>
        <v/>
      </c>
      <c r="AU63" s="196" t="str">
        <f t="shared" si="3"/>
        <v/>
      </c>
      <c r="AV63" s="195" t="str">
        <f t="shared" si="3"/>
        <v/>
      </c>
      <c r="AW63" s="195" t="str">
        <f t="shared" si="3"/>
        <v/>
      </c>
      <c r="AX63" s="855" t="str">
        <f t="shared" si="3"/>
        <v/>
      </c>
      <c r="AY63" s="856"/>
      <c r="AZ63" s="899" t="str">
        <f>IF(AX63="","",IF($BB$3="４週",AX63/4,IF($BB$3="暦月",AX63/($BB$8/7),"")))</f>
        <v/>
      </c>
      <c r="BA63" s="900"/>
      <c r="BB63" s="904"/>
      <c r="BC63" s="905"/>
      <c r="BD63" s="905"/>
      <c r="BE63" s="905"/>
      <c r="BF63" s="906"/>
    </row>
    <row r="64" spans="2:58" ht="20.25" customHeight="1" x14ac:dyDescent="0.15">
      <c r="B64" s="201"/>
      <c r="C64" s="200"/>
      <c r="D64" s="200"/>
      <c r="E64" s="200"/>
      <c r="F64" s="199"/>
      <c r="G64" s="850"/>
      <c r="H64" s="850"/>
      <c r="I64" s="850"/>
      <c r="J64" s="850"/>
      <c r="K64" s="851"/>
      <c r="L64" s="198"/>
      <c r="M64" s="871" t="s">
        <v>286</v>
      </c>
      <c r="N64" s="872"/>
      <c r="O64" s="872"/>
      <c r="P64" s="872"/>
      <c r="Q64" s="872"/>
      <c r="R64" s="873"/>
      <c r="S64" s="196" t="str">
        <f t="shared" si="1"/>
        <v/>
      </c>
      <c r="T64" s="195" t="str">
        <f t="shared" si="1"/>
        <v/>
      </c>
      <c r="U64" s="195" t="str">
        <f t="shared" si="1"/>
        <v/>
      </c>
      <c r="V64" s="195" t="str">
        <f t="shared" si="1"/>
        <v/>
      </c>
      <c r="W64" s="195" t="str">
        <f t="shared" si="1"/>
        <v/>
      </c>
      <c r="X64" s="195" t="str">
        <f t="shared" si="1"/>
        <v/>
      </c>
      <c r="Y64" s="197" t="str">
        <f t="shared" si="1"/>
        <v/>
      </c>
      <c r="Z64" s="196" t="str">
        <f t="shared" si="1"/>
        <v/>
      </c>
      <c r="AA64" s="195" t="str">
        <f t="shared" si="1"/>
        <v/>
      </c>
      <c r="AB64" s="195" t="str">
        <f t="shared" si="1"/>
        <v/>
      </c>
      <c r="AC64" s="195" t="str">
        <f t="shared" si="2"/>
        <v/>
      </c>
      <c r="AD64" s="195" t="str">
        <f t="shared" si="2"/>
        <v/>
      </c>
      <c r="AE64" s="195" t="str">
        <f t="shared" si="2"/>
        <v/>
      </c>
      <c r="AF64" s="197" t="str">
        <f t="shared" si="2"/>
        <v/>
      </c>
      <c r="AG64" s="196" t="str">
        <f t="shared" si="2"/>
        <v/>
      </c>
      <c r="AH64" s="195" t="str">
        <f t="shared" si="2"/>
        <v/>
      </c>
      <c r="AI64" s="195" t="str">
        <f t="shared" si="2"/>
        <v/>
      </c>
      <c r="AJ64" s="195" t="str">
        <f t="shared" si="2"/>
        <v/>
      </c>
      <c r="AK64" s="195" t="str">
        <f t="shared" si="2"/>
        <v/>
      </c>
      <c r="AL64" s="195" t="str">
        <f t="shared" si="2"/>
        <v/>
      </c>
      <c r="AM64" s="197" t="str">
        <f t="shared" si="3"/>
        <v/>
      </c>
      <c r="AN64" s="196" t="str">
        <f t="shared" si="3"/>
        <v/>
      </c>
      <c r="AO64" s="195" t="str">
        <f t="shared" si="3"/>
        <v/>
      </c>
      <c r="AP64" s="195" t="str">
        <f t="shared" si="3"/>
        <v/>
      </c>
      <c r="AQ64" s="195" t="str">
        <f t="shared" si="3"/>
        <v/>
      </c>
      <c r="AR64" s="195" t="str">
        <f t="shared" si="3"/>
        <v/>
      </c>
      <c r="AS64" s="195" t="str">
        <f t="shared" si="3"/>
        <v/>
      </c>
      <c r="AT64" s="197" t="str">
        <f t="shared" si="3"/>
        <v/>
      </c>
      <c r="AU64" s="196" t="str">
        <f t="shared" si="3"/>
        <v/>
      </c>
      <c r="AV64" s="195" t="str">
        <f t="shared" si="3"/>
        <v/>
      </c>
      <c r="AW64" s="195" t="str">
        <f t="shared" si="3"/>
        <v/>
      </c>
      <c r="AX64" s="855" t="str">
        <f t="shared" si="3"/>
        <v/>
      </c>
      <c r="AY64" s="856"/>
      <c r="AZ64" s="899" t="str">
        <f>IF(AX64="","",IF($BB$3="４週",AX64/4,IF($BB$3="暦月",AX64/($BB$8/7),"")))</f>
        <v/>
      </c>
      <c r="BA64" s="900"/>
      <c r="BB64" s="904"/>
      <c r="BC64" s="905"/>
      <c r="BD64" s="905"/>
      <c r="BE64" s="905"/>
      <c r="BF64" s="906"/>
    </row>
    <row r="65" spans="1:73" ht="20.25" customHeight="1" x14ac:dyDescent="0.15">
      <c r="B65" s="194"/>
      <c r="C65" s="193"/>
      <c r="D65" s="193"/>
      <c r="E65" s="193"/>
      <c r="F65" s="193"/>
      <c r="G65" s="910" t="s">
        <v>292</v>
      </c>
      <c r="H65" s="910"/>
      <c r="I65" s="910"/>
      <c r="J65" s="910"/>
      <c r="K65" s="910"/>
      <c r="L65" s="910"/>
      <c r="M65" s="910"/>
      <c r="N65" s="910"/>
      <c r="O65" s="910"/>
      <c r="P65" s="910"/>
      <c r="Q65" s="910"/>
      <c r="R65" s="911"/>
      <c r="S65" s="192"/>
      <c r="T65" s="191"/>
      <c r="U65" s="191"/>
      <c r="V65" s="191"/>
      <c r="W65" s="191"/>
      <c r="X65" s="191"/>
      <c r="Y65" s="190"/>
      <c r="Z65" s="192"/>
      <c r="AA65" s="191"/>
      <c r="AB65" s="191"/>
      <c r="AC65" s="191"/>
      <c r="AD65" s="191"/>
      <c r="AE65" s="191"/>
      <c r="AF65" s="190"/>
      <c r="AG65" s="192"/>
      <c r="AH65" s="191"/>
      <c r="AI65" s="191"/>
      <c r="AJ65" s="191"/>
      <c r="AK65" s="191"/>
      <c r="AL65" s="191"/>
      <c r="AM65" s="190"/>
      <c r="AN65" s="192"/>
      <c r="AO65" s="191"/>
      <c r="AP65" s="191"/>
      <c r="AQ65" s="191"/>
      <c r="AR65" s="191"/>
      <c r="AS65" s="191"/>
      <c r="AT65" s="190"/>
      <c r="AU65" s="192"/>
      <c r="AV65" s="191"/>
      <c r="AW65" s="190"/>
      <c r="AX65" s="912"/>
      <c r="AY65" s="913"/>
      <c r="AZ65" s="913"/>
      <c r="BA65" s="914"/>
      <c r="BB65" s="904"/>
      <c r="BC65" s="905"/>
      <c r="BD65" s="905"/>
      <c r="BE65" s="905"/>
      <c r="BF65" s="906"/>
    </row>
    <row r="66" spans="1:73" ht="20.25" customHeight="1" x14ac:dyDescent="0.15">
      <c r="B66" s="194"/>
      <c r="C66" s="193"/>
      <c r="D66" s="193"/>
      <c r="E66" s="193"/>
      <c r="F66" s="193"/>
      <c r="G66" s="910" t="s">
        <v>291</v>
      </c>
      <c r="H66" s="910"/>
      <c r="I66" s="910"/>
      <c r="J66" s="910"/>
      <c r="K66" s="910"/>
      <c r="L66" s="910"/>
      <c r="M66" s="910"/>
      <c r="N66" s="910"/>
      <c r="O66" s="910"/>
      <c r="P66" s="910"/>
      <c r="Q66" s="910"/>
      <c r="R66" s="911"/>
      <c r="S66" s="192"/>
      <c r="T66" s="191"/>
      <c r="U66" s="191"/>
      <c r="V66" s="191"/>
      <c r="W66" s="191"/>
      <c r="X66" s="191"/>
      <c r="Y66" s="190"/>
      <c r="Z66" s="192"/>
      <c r="AA66" s="191"/>
      <c r="AB66" s="191"/>
      <c r="AC66" s="191"/>
      <c r="AD66" s="191"/>
      <c r="AE66" s="191"/>
      <c r="AF66" s="190"/>
      <c r="AG66" s="192"/>
      <c r="AH66" s="191"/>
      <c r="AI66" s="191"/>
      <c r="AJ66" s="191"/>
      <c r="AK66" s="191"/>
      <c r="AL66" s="191"/>
      <c r="AM66" s="190"/>
      <c r="AN66" s="192"/>
      <c r="AO66" s="191"/>
      <c r="AP66" s="191"/>
      <c r="AQ66" s="191"/>
      <c r="AR66" s="191"/>
      <c r="AS66" s="191"/>
      <c r="AT66" s="190"/>
      <c r="AU66" s="192"/>
      <c r="AV66" s="191"/>
      <c r="AW66" s="190"/>
      <c r="AX66" s="915"/>
      <c r="AY66" s="916"/>
      <c r="AZ66" s="916"/>
      <c r="BA66" s="917"/>
      <c r="BB66" s="904"/>
      <c r="BC66" s="905"/>
      <c r="BD66" s="905"/>
      <c r="BE66" s="905"/>
      <c r="BF66" s="906"/>
    </row>
    <row r="67" spans="1:73" ht="20.25" customHeight="1" thickBot="1" x14ac:dyDescent="0.2">
      <c r="B67" s="189"/>
      <c r="C67" s="188"/>
      <c r="D67" s="188"/>
      <c r="E67" s="188"/>
      <c r="F67" s="188"/>
      <c r="G67" s="807" t="s">
        <v>290</v>
      </c>
      <c r="H67" s="808"/>
      <c r="I67" s="808"/>
      <c r="J67" s="808"/>
      <c r="K67" s="808"/>
      <c r="L67" s="808"/>
      <c r="M67" s="808"/>
      <c r="N67" s="808"/>
      <c r="O67" s="808"/>
      <c r="P67" s="808"/>
      <c r="Q67" s="808"/>
      <c r="R67" s="809"/>
      <c r="S67" s="187" t="str">
        <f t="shared" ref="S67:AW67" si="4">IF(S66&lt;&gt;"",IF(S65&gt;15,((S65-15)/5+1)*S66,S66),"")</f>
        <v/>
      </c>
      <c r="T67" s="186" t="str">
        <f t="shared" si="4"/>
        <v/>
      </c>
      <c r="U67" s="186" t="str">
        <f t="shared" si="4"/>
        <v/>
      </c>
      <c r="V67" s="186" t="str">
        <f t="shared" si="4"/>
        <v/>
      </c>
      <c r="W67" s="186" t="str">
        <f t="shared" si="4"/>
        <v/>
      </c>
      <c r="X67" s="186" t="str">
        <f t="shared" si="4"/>
        <v/>
      </c>
      <c r="Y67" s="185" t="str">
        <f t="shared" si="4"/>
        <v/>
      </c>
      <c r="Z67" s="187" t="str">
        <f t="shared" si="4"/>
        <v/>
      </c>
      <c r="AA67" s="186" t="str">
        <f t="shared" si="4"/>
        <v/>
      </c>
      <c r="AB67" s="186" t="str">
        <f t="shared" si="4"/>
        <v/>
      </c>
      <c r="AC67" s="186" t="str">
        <f t="shared" si="4"/>
        <v/>
      </c>
      <c r="AD67" s="186" t="str">
        <f t="shared" si="4"/>
        <v/>
      </c>
      <c r="AE67" s="186" t="str">
        <f t="shared" si="4"/>
        <v/>
      </c>
      <c r="AF67" s="185" t="str">
        <f t="shared" si="4"/>
        <v/>
      </c>
      <c r="AG67" s="187" t="str">
        <f t="shared" si="4"/>
        <v/>
      </c>
      <c r="AH67" s="186" t="str">
        <f t="shared" si="4"/>
        <v/>
      </c>
      <c r="AI67" s="186" t="str">
        <f t="shared" si="4"/>
        <v/>
      </c>
      <c r="AJ67" s="186" t="str">
        <f t="shared" si="4"/>
        <v/>
      </c>
      <c r="AK67" s="186" t="str">
        <f t="shared" si="4"/>
        <v/>
      </c>
      <c r="AL67" s="186" t="str">
        <f t="shared" si="4"/>
        <v/>
      </c>
      <c r="AM67" s="185" t="str">
        <f t="shared" si="4"/>
        <v/>
      </c>
      <c r="AN67" s="187" t="str">
        <f t="shared" si="4"/>
        <v/>
      </c>
      <c r="AO67" s="186" t="str">
        <f t="shared" si="4"/>
        <v/>
      </c>
      <c r="AP67" s="186" t="str">
        <f t="shared" si="4"/>
        <v/>
      </c>
      <c r="AQ67" s="186" t="str">
        <f t="shared" si="4"/>
        <v/>
      </c>
      <c r="AR67" s="186" t="str">
        <f t="shared" si="4"/>
        <v/>
      </c>
      <c r="AS67" s="186" t="str">
        <f t="shared" si="4"/>
        <v/>
      </c>
      <c r="AT67" s="185" t="str">
        <f t="shared" si="4"/>
        <v/>
      </c>
      <c r="AU67" s="184" t="str">
        <f t="shared" si="4"/>
        <v/>
      </c>
      <c r="AV67" s="183" t="str">
        <f t="shared" si="4"/>
        <v/>
      </c>
      <c r="AW67" s="182" t="str">
        <f t="shared" si="4"/>
        <v/>
      </c>
      <c r="AX67" s="915"/>
      <c r="AY67" s="916"/>
      <c r="AZ67" s="916"/>
      <c r="BA67" s="917"/>
      <c r="BB67" s="904"/>
      <c r="BC67" s="905"/>
      <c r="BD67" s="905"/>
      <c r="BE67" s="905"/>
      <c r="BF67" s="906"/>
    </row>
    <row r="68" spans="1:73" ht="18.75" customHeight="1" x14ac:dyDescent="0.15">
      <c r="B68" s="810" t="s">
        <v>289</v>
      </c>
      <c r="C68" s="811"/>
      <c r="D68" s="811"/>
      <c r="E68" s="811"/>
      <c r="F68" s="811"/>
      <c r="G68" s="811"/>
      <c r="H68" s="811"/>
      <c r="I68" s="811"/>
      <c r="J68" s="811"/>
      <c r="K68" s="812"/>
      <c r="L68" s="816" t="s">
        <v>288</v>
      </c>
      <c r="M68" s="816"/>
      <c r="N68" s="816"/>
      <c r="O68" s="816"/>
      <c r="P68" s="816"/>
      <c r="Q68" s="816"/>
      <c r="R68" s="817"/>
      <c r="S68" s="181" t="str">
        <f t="shared" ref="S68:AB72" si="5">IF($L68="","",IF(COUNTIFS($F$22:$F$60,$L68,S$22:S$60,"&gt;0")=0,"",COUNTIFS($F$22:$F$60,$L68,S$22:S$60,"&gt;0")))</f>
        <v/>
      </c>
      <c r="T68" s="179" t="str">
        <f t="shared" si="5"/>
        <v/>
      </c>
      <c r="U68" s="179" t="str">
        <f t="shared" si="5"/>
        <v/>
      </c>
      <c r="V68" s="179" t="str">
        <f t="shared" si="5"/>
        <v/>
      </c>
      <c r="W68" s="179" t="str">
        <f t="shared" si="5"/>
        <v/>
      </c>
      <c r="X68" s="179" t="str">
        <f t="shared" si="5"/>
        <v/>
      </c>
      <c r="Y68" s="178" t="str">
        <f t="shared" si="5"/>
        <v/>
      </c>
      <c r="Z68" s="180" t="str">
        <f t="shared" si="5"/>
        <v/>
      </c>
      <c r="AA68" s="179" t="str">
        <f t="shared" si="5"/>
        <v/>
      </c>
      <c r="AB68" s="179" t="str">
        <f t="shared" si="5"/>
        <v/>
      </c>
      <c r="AC68" s="179" t="str">
        <f t="shared" ref="AC68:AL72" si="6">IF($L68="","",IF(COUNTIFS($F$22:$F$60,$L68,AC$22:AC$60,"&gt;0")=0,"",COUNTIFS($F$22:$F$60,$L68,AC$22:AC$60,"&gt;0")))</f>
        <v/>
      </c>
      <c r="AD68" s="179" t="str">
        <f t="shared" si="6"/>
        <v/>
      </c>
      <c r="AE68" s="179" t="str">
        <f t="shared" si="6"/>
        <v/>
      </c>
      <c r="AF68" s="178" t="str">
        <f t="shared" si="6"/>
        <v/>
      </c>
      <c r="AG68" s="179" t="str">
        <f t="shared" si="6"/>
        <v/>
      </c>
      <c r="AH68" s="179" t="str">
        <f t="shared" si="6"/>
        <v/>
      </c>
      <c r="AI68" s="179" t="str">
        <f t="shared" si="6"/>
        <v/>
      </c>
      <c r="AJ68" s="179" t="str">
        <f t="shared" si="6"/>
        <v/>
      </c>
      <c r="AK68" s="179" t="str">
        <f t="shared" si="6"/>
        <v/>
      </c>
      <c r="AL68" s="179" t="str">
        <f t="shared" si="6"/>
        <v/>
      </c>
      <c r="AM68" s="178" t="str">
        <f t="shared" ref="AM68:AW72" si="7">IF($L68="","",IF(COUNTIFS($F$22:$F$60,$L68,AM$22:AM$60,"&gt;0")=0,"",COUNTIFS($F$22:$F$60,$L68,AM$22:AM$60,"&gt;0")))</f>
        <v/>
      </c>
      <c r="AN68" s="179" t="str">
        <f t="shared" si="7"/>
        <v/>
      </c>
      <c r="AO68" s="179" t="str">
        <f t="shared" si="7"/>
        <v/>
      </c>
      <c r="AP68" s="179" t="str">
        <f t="shared" si="7"/>
        <v/>
      </c>
      <c r="AQ68" s="179" t="str">
        <f t="shared" si="7"/>
        <v/>
      </c>
      <c r="AR68" s="179" t="str">
        <f t="shared" si="7"/>
        <v/>
      </c>
      <c r="AS68" s="179" t="str">
        <f t="shared" si="7"/>
        <v/>
      </c>
      <c r="AT68" s="178" t="str">
        <f t="shared" si="7"/>
        <v/>
      </c>
      <c r="AU68" s="179" t="str">
        <f t="shared" si="7"/>
        <v/>
      </c>
      <c r="AV68" s="179" t="str">
        <f t="shared" si="7"/>
        <v/>
      </c>
      <c r="AW68" s="178" t="str">
        <f t="shared" si="7"/>
        <v/>
      </c>
      <c r="AX68" s="915"/>
      <c r="AY68" s="916"/>
      <c r="AZ68" s="916"/>
      <c r="BA68" s="917"/>
      <c r="BB68" s="904"/>
      <c r="BC68" s="905"/>
      <c r="BD68" s="905"/>
      <c r="BE68" s="905"/>
      <c r="BF68" s="906"/>
    </row>
    <row r="69" spans="1:73" ht="18.75" customHeight="1" x14ac:dyDescent="0.15">
      <c r="B69" s="810"/>
      <c r="C69" s="811"/>
      <c r="D69" s="811"/>
      <c r="E69" s="811"/>
      <c r="F69" s="811"/>
      <c r="G69" s="811"/>
      <c r="H69" s="811"/>
      <c r="I69" s="811"/>
      <c r="J69" s="811"/>
      <c r="K69" s="812"/>
      <c r="L69" s="818" t="s">
        <v>287</v>
      </c>
      <c r="M69" s="818"/>
      <c r="N69" s="818"/>
      <c r="O69" s="818"/>
      <c r="P69" s="818"/>
      <c r="Q69" s="818"/>
      <c r="R69" s="819"/>
      <c r="S69" s="177" t="str">
        <f t="shared" si="5"/>
        <v/>
      </c>
      <c r="T69" s="175" t="str">
        <f t="shared" si="5"/>
        <v/>
      </c>
      <c r="U69" s="175" t="str">
        <f t="shared" si="5"/>
        <v/>
      </c>
      <c r="V69" s="175" t="str">
        <f t="shared" si="5"/>
        <v/>
      </c>
      <c r="W69" s="175" t="str">
        <f t="shared" si="5"/>
        <v/>
      </c>
      <c r="X69" s="175" t="str">
        <f t="shared" si="5"/>
        <v/>
      </c>
      <c r="Y69" s="174" t="str">
        <f t="shared" si="5"/>
        <v/>
      </c>
      <c r="Z69" s="176" t="str">
        <f t="shared" si="5"/>
        <v/>
      </c>
      <c r="AA69" s="175" t="str">
        <f t="shared" si="5"/>
        <v/>
      </c>
      <c r="AB69" s="175" t="str">
        <f t="shared" si="5"/>
        <v/>
      </c>
      <c r="AC69" s="175" t="str">
        <f t="shared" si="6"/>
        <v/>
      </c>
      <c r="AD69" s="175" t="str">
        <f t="shared" si="6"/>
        <v/>
      </c>
      <c r="AE69" s="175" t="str">
        <f t="shared" si="6"/>
        <v/>
      </c>
      <c r="AF69" s="174" t="str">
        <f t="shared" si="6"/>
        <v/>
      </c>
      <c r="AG69" s="175" t="str">
        <f t="shared" si="6"/>
        <v/>
      </c>
      <c r="AH69" s="175" t="str">
        <f t="shared" si="6"/>
        <v/>
      </c>
      <c r="AI69" s="175" t="str">
        <f t="shared" si="6"/>
        <v/>
      </c>
      <c r="AJ69" s="175" t="str">
        <f t="shared" si="6"/>
        <v/>
      </c>
      <c r="AK69" s="175" t="str">
        <f t="shared" si="6"/>
        <v/>
      </c>
      <c r="AL69" s="175" t="str">
        <f t="shared" si="6"/>
        <v/>
      </c>
      <c r="AM69" s="174" t="str">
        <f t="shared" si="7"/>
        <v/>
      </c>
      <c r="AN69" s="175" t="str">
        <f t="shared" si="7"/>
        <v/>
      </c>
      <c r="AO69" s="175" t="str">
        <f t="shared" si="7"/>
        <v/>
      </c>
      <c r="AP69" s="175" t="str">
        <f t="shared" si="7"/>
        <v/>
      </c>
      <c r="AQ69" s="175" t="str">
        <f t="shared" si="7"/>
        <v/>
      </c>
      <c r="AR69" s="175" t="str">
        <f t="shared" si="7"/>
        <v/>
      </c>
      <c r="AS69" s="175" t="str">
        <f t="shared" si="7"/>
        <v/>
      </c>
      <c r="AT69" s="174" t="str">
        <f t="shared" si="7"/>
        <v/>
      </c>
      <c r="AU69" s="175" t="str">
        <f t="shared" si="7"/>
        <v/>
      </c>
      <c r="AV69" s="175" t="str">
        <f t="shared" si="7"/>
        <v/>
      </c>
      <c r="AW69" s="174" t="str">
        <f t="shared" si="7"/>
        <v/>
      </c>
      <c r="AX69" s="915"/>
      <c r="AY69" s="916"/>
      <c r="AZ69" s="916"/>
      <c r="BA69" s="917"/>
      <c r="BB69" s="904"/>
      <c r="BC69" s="905"/>
      <c r="BD69" s="905"/>
      <c r="BE69" s="905"/>
      <c r="BF69" s="906"/>
    </row>
    <row r="70" spans="1:73" ht="18.75" customHeight="1" x14ac:dyDescent="0.15">
      <c r="B70" s="810"/>
      <c r="C70" s="811"/>
      <c r="D70" s="811"/>
      <c r="E70" s="811"/>
      <c r="F70" s="811"/>
      <c r="G70" s="811"/>
      <c r="H70" s="811"/>
      <c r="I70" s="811"/>
      <c r="J70" s="811"/>
      <c r="K70" s="812"/>
      <c r="L70" s="818" t="s">
        <v>286</v>
      </c>
      <c r="M70" s="818"/>
      <c r="N70" s="818"/>
      <c r="O70" s="818"/>
      <c r="P70" s="818"/>
      <c r="Q70" s="818"/>
      <c r="R70" s="819"/>
      <c r="S70" s="177" t="str">
        <f t="shared" si="5"/>
        <v/>
      </c>
      <c r="T70" s="175" t="str">
        <f t="shared" si="5"/>
        <v/>
      </c>
      <c r="U70" s="175" t="str">
        <f t="shared" si="5"/>
        <v/>
      </c>
      <c r="V70" s="175" t="str">
        <f t="shared" si="5"/>
        <v/>
      </c>
      <c r="W70" s="175" t="str">
        <f t="shared" si="5"/>
        <v/>
      </c>
      <c r="X70" s="175" t="str">
        <f t="shared" si="5"/>
        <v/>
      </c>
      <c r="Y70" s="174" t="str">
        <f t="shared" si="5"/>
        <v/>
      </c>
      <c r="Z70" s="176" t="str">
        <f t="shared" si="5"/>
        <v/>
      </c>
      <c r="AA70" s="175" t="str">
        <f t="shared" si="5"/>
        <v/>
      </c>
      <c r="AB70" s="175" t="str">
        <f t="shared" si="5"/>
        <v/>
      </c>
      <c r="AC70" s="175" t="str">
        <f t="shared" si="6"/>
        <v/>
      </c>
      <c r="AD70" s="175" t="str">
        <f t="shared" si="6"/>
        <v/>
      </c>
      <c r="AE70" s="175" t="str">
        <f t="shared" si="6"/>
        <v/>
      </c>
      <c r="AF70" s="174" t="str">
        <f t="shared" si="6"/>
        <v/>
      </c>
      <c r="AG70" s="175" t="str">
        <f t="shared" si="6"/>
        <v/>
      </c>
      <c r="AH70" s="175" t="str">
        <f t="shared" si="6"/>
        <v/>
      </c>
      <c r="AI70" s="175" t="str">
        <f t="shared" si="6"/>
        <v/>
      </c>
      <c r="AJ70" s="175" t="str">
        <f t="shared" si="6"/>
        <v/>
      </c>
      <c r="AK70" s="175" t="str">
        <f t="shared" si="6"/>
        <v/>
      </c>
      <c r="AL70" s="175" t="str">
        <f t="shared" si="6"/>
        <v/>
      </c>
      <c r="AM70" s="174" t="str">
        <f t="shared" si="7"/>
        <v/>
      </c>
      <c r="AN70" s="175" t="str">
        <f t="shared" si="7"/>
        <v/>
      </c>
      <c r="AO70" s="175" t="str">
        <f t="shared" si="7"/>
        <v/>
      </c>
      <c r="AP70" s="175" t="str">
        <f t="shared" si="7"/>
        <v/>
      </c>
      <c r="AQ70" s="175" t="str">
        <f t="shared" si="7"/>
        <v/>
      </c>
      <c r="AR70" s="175" t="str">
        <f t="shared" si="7"/>
        <v/>
      </c>
      <c r="AS70" s="175" t="str">
        <f t="shared" si="7"/>
        <v/>
      </c>
      <c r="AT70" s="174" t="str">
        <f t="shared" si="7"/>
        <v/>
      </c>
      <c r="AU70" s="175" t="str">
        <f t="shared" si="7"/>
        <v/>
      </c>
      <c r="AV70" s="175" t="str">
        <f t="shared" si="7"/>
        <v/>
      </c>
      <c r="AW70" s="174" t="str">
        <f t="shared" si="7"/>
        <v/>
      </c>
      <c r="AX70" s="915"/>
      <c r="AY70" s="916"/>
      <c r="AZ70" s="916"/>
      <c r="BA70" s="917"/>
      <c r="BB70" s="904"/>
      <c r="BC70" s="905"/>
      <c r="BD70" s="905"/>
      <c r="BE70" s="905"/>
      <c r="BF70" s="906"/>
    </row>
    <row r="71" spans="1:73" ht="18.75" customHeight="1" x14ac:dyDescent="0.15">
      <c r="B71" s="810"/>
      <c r="C71" s="811"/>
      <c r="D71" s="811"/>
      <c r="E71" s="811"/>
      <c r="F71" s="811"/>
      <c r="G71" s="811"/>
      <c r="H71" s="811"/>
      <c r="I71" s="811"/>
      <c r="J71" s="811"/>
      <c r="K71" s="812"/>
      <c r="L71" s="818" t="s">
        <v>285</v>
      </c>
      <c r="M71" s="818"/>
      <c r="N71" s="818"/>
      <c r="O71" s="818"/>
      <c r="P71" s="818"/>
      <c r="Q71" s="818"/>
      <c r="R71" s="819"/>
      <c r="S71" s="177" t="str">
        <f t="shared" si="5"/>
        <v/>
      </c>
      <c r="T71" s="175" t="str">
        <f t="shared" si="5"/>
        <v/>
      </c>
      <c r="U71" s="175" t="str">
        <f t="shared" si="5"/>
        <v/>
      </c>
      <c r="V71" s="175" t="str">
        <f t="shared" si="5"/>
        <v/>
      </c>
      <c r="W71" s="175" t="str">
        <f t="shared" si="5"/>
        <v/>
      </c>
      <c r="X71" s="175" t="str">
        <f t="shared" si="5"/>
        <v/>
      </c>
      <c r="Y71" s="174" t="str">
        <f t="shared" si="5"/>
        <v/>
      </c>
      <c r="Z71" s="176" t="str">
        <f t="shared" si="5"/>
        <v/>
      </c>
      <c r="AA71" s="175" t="str">
        <f t="shared" si="5"/>
        <v/>
      </c>
      <c r="AB71" s="175" t="str">
        <f t="shared" si="5"/>
        <v/>
      </c>
      <c r="AC71" s="175" t="str">
        <f t="shared" si="6"/>
        <v/>
      </c>
      <c r="AD71" s="175" t="str">
        <f t="shared" si="6"/>
        <v/>
      </c>
      <c r="AE71" s="175" t="str">
        <f t="shared" si="6"/>
        <v/>
      </c>
      <c r="AF71" s="174" t="str">
        <f t="shared" si="6"/>
        <v/>
      </c>
      <c r="AG71" s="175" t="str">
        <f t="shared" si="6"/>
        <v/>
      </c>
      <c r="AH71" s="175" t="str">
        <f t="shared" si="6"/>
        <v/>
      </c>
      <c r="AI71" s="175" t="str">
        <f t="shared" si="6"/>
        <v/>
      </c>
      <c r="AJ71" s="175" t="str">
        <f t="shared" si="6"/>
        <v/>
      </c>
      <c r="AK71" s="175" t="str">
        <f t="shared" si="6"/>
        <v/>
      </c>
      <c r="AL71" s="175" t="str">
        <f t="shared" si="6"/>
        <v/>
      </c>
      <c r="AM71" s="174" t="str">
        <f t="shared" si="7"/>
        <v/>
      </c>
      <c r="AN71" s="175" t="str">
        <f t="shared" si="7"/>
        <v/>
      </c>
      <c r="AO71" s="175" t="str">
        <f t="shared" si="7"/>
        <v/>
      </c>
      <c r="AP71" s="175" t="str">
        <f t="shared" si="7"/>
        <v/>
      </c>
      <c r="AQ71" s="175" t="str">
        <f t="shared" si="7"/>
        <v/>
      </c>
      <c r="AR71" s="175" t="str">
        <f t="shared" si="7"/>
        <v/>
      </c>
      <c r="AS71" s="175" t="str">
        <f t="shared" si="7"/>
        <v/>
      </c>
      <c r="AT71" s="174" t="str">
        <f t="shared" si="7"/>
        <v/>
      </c>
      <c r="AU71" s="175" t="str">
        <f t="shared" si="7"/>
        <v/>
      </c>
      <c r="AV71" s="175" t="str">
        <f t="shared" si="7"/>
        <v/>
      </c>
      <c r="AW71" s="174" t="str">
        <f t="shared" si="7"/>
        <v/>
      </c>
      <c r="AX71" s="915"/>
      <c r="AY71" s="916"/>
      <c r="AZ71" s="916"/>
      <c r="BA71" s="917"/>
      <c r="BB71" s="904"/>
      <c r="BC71" s="905"/>
      <c r="BD71" s="905"/>
      <c r="BE71" s="905"/>
      <c r="BF71" s="906"/>
    </row>
    <row r="72" spans="1:73" ht="18.75" customHeight="1" thickBot="1" x14ac:dyDescent="0.2">
      <c r="B72" s="813"/>
      <c r="C72" s="814"/>
      <c r="D72" s="814"/>
      <c r="E72" s="814"/>
      <c r="F72" s="814"/>
      <c r="G72" s="814"/>
      <c r="H72" s="814"/>
      <c r="I72" s="814"/>
      <c r="J72" s="814"/>
      <c r="K72" s="815"/>
      <c r="L72" s="820"/>
      <c r="M72" s="820"/>
      <c r="N72" s="820"/>
      <c r="O72" s="820"/>
      <c r="P72" s="820"/>
      <c r="Q72" s="820"/>
      <c r="R72" s="821"/>
      <c r="S72" s="173" t="str">
        <f t="shared" si="5"/>
        <v/>
      </c>
      <c r="T72" s="171" t="str">
        <f t="shared" si="5"/>
        <v/>
      </c>
      <c r="U72" s="171" t="str">
        <f t="shared" si="5"/>
        <v/>
      </c>
      <c r="V72" s="171" t="str">
        <f t="shared" si="5"/>
        <v/>
      </c>
      <c r="W72" s="171" t="str">
        <f t="shared" si="5"/>
        <v/>
      </c>
      <c r="X72" s="171" t="str">
        <f t="shared" si="5"/>
        <v/>
      </c>
      <c r="Y72" s="170" t="str">
        <f t="shared" si="5"/>
        <v/>
      </c>
      <c r="Z72" s="172" t="str">
        <f t="shared" si="5"/>
        <v/>
      </c>
      <c r="AA72" s="171" t="str">
        <f t="shared" si="5"/>
        <v/>
      </c>
      <c r="AB72" s="171" t="str">
        <f t="shared" si="5"/>
        <v/>
      </c>
      <c r="AC72" s="171" t="str">
        <f t="shared" si="6"/>
        <v/>
      </c>
      <c r="AD72" s="171" t="str">
        <f t="shared" si="6"/>
        <v/>
      </c>
      <c r="AE72" s="171" t="str">
        <f t="shared" si="6"/>
        <v/>
      </c>
      <c r="AF72" s="170" t="str">
        <f t="shared" si="6"/>
        <v/>
      </c>
      <c r="AG72" s="171" t="str">
        <f t="shared" si="6"/>
        <v/>
      </c>
      <c r="AH72" s="171" t="str">
        <f t="shared" si="6"/>
        <v/>
      </c>
      <c r="AI72" s="171" t="str">
        <f t="shared" si="6"/>
        <v/>
      </c>
      <c r="AJ72" s="171" t="str">
        <f t="shared" si="6"/>
        <v/>
      </c>
      <c r="AK72" s="171" t="str">
        <f t="shared" si="6"/>
        <v/>
      </c>
      <c r="AL72" s="171" t="str">
        <f t="shared" si="6"/>
        <v/>
      </c>
      <c r="AM72" s="170" t="str">
        <f t="shared" si="7"/>
        <v/>
      </c>
      <c r="AN72" s="171" t="str">
        <f t="shared" si="7"/>
        <v/>
      </c>
      <c r="AO72" s="171" t="str">
        <f t="shared" si="7"/>
        <v/>
      </c>
      <c r="AP72" s="171" t="str">
        <f t="shared" si="7"/>
        <v/>
      </c>
      <c r="AQ72" s="171" t="str">
        <f t="shared" si="7"/>
        <v/>
      </c>
      <c r="AR72" s="171" t="str">
        <f t="shared" si="7"/>
        <v/>
      </c>
      <c r="AS72" s="171" t="str">
        <f t="shared" si="7"/>
        <v/>
      </c>
      <c r="AT72" s="170" t="str">
        <f t="shared" si="7"/>
        <v/>
      </c>
      <c r="AU72" s="171" t="str">
        <f t="shared" si="7"/>
        <v/>
      </c>
      <c r="AV72" s="171" t="str">
        <f t="shared" si="7"/>
        <v/>
      </c>
      <c r="AW72" s="170" t="str">
        <f t="shared" si="7"/>
        <v/>
      </c>
      <c r="AX72" s="918"/>
      <c r="AY72" s="919"/>
      <c r="AZ72" s="919"/>
      <c r="BA72" s="920"/>
      <c r="BB72" s="907"/>
      <c r="BC72" s="908"/>
      <c r="BD72" s="908"/>
      <c r="BE72" s="908"/>
      <c r="BF72" s="909"/>
    </row>
    <row r="73" spans="1:73" ht="13.5" customHeight="1" x14ac:dyDescent="0.15">
      <c r="C73" s="169"/>
      <c r="D73" s="169"/>
      <c r="E73" s="169"/>
      <c r="F73" s="169"/>
      <c r="G73" s="168"/>
      <c r="H73" s="167"/>
      <c r="AF73" s="155"/>
    </row>
    <row r="74" spans="1:73" ht="11.45" customHeight="1" x14ac:dyDescent="0.15">
      <c r="A74" s="156"/>
      <c r="B74" s="156"/>
      <c r="C74" s="156"/>
      <c r="D74" s="156"/>
      <c r="E74" s="156"/>
      <c r="F74" s="156"/>
      <c r="G74" s="15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5"/>
      <c r="AS74" s="165"/>
      <c r="AT74" s="165"/>
      <c r="AU74" s="165"/>
      <c r="AV74" s="165"/>
      <c r="AW74" s="165"/>
      <c r="AX74" s="165"/>
      <c r="AY74" s="165"/>
      <c r="AZ74" s="165"/>
      <c r="BA74" s="165"/>
    </row>
    <row r="75" spans="1:73" ht="20.25" customHeight="1" x14ac:dyDescent="0.2">
      <c r="A75" s="164"/>
      <c r="B75" s="164"/>
      <c r="C75" s="156"/>
      <c r="D75" s="156"/>
      <c r="E75" s="156"/>
      <c r="F75" s="156"/>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3"/>
      <c r="AS75" s="163"/>
      <c r="AT75" s="163"/>
      <c r="AU75" s="163"/>
      <c r="AV75" s="163"/>
      <c r="BN75" s="161"/>
      <c r="BO75" s="162"/>
      <c r="BP75" s="161"/>
      <c r="BQ75" s="161"/>
      <c r="BR75" s="161"/>
      <c r="BS75" s="160"/>
      <c r="BT75" s="159"/>
      <c r="BU75" s="159"/>
    </row>
    <row r="76" spans="1:73" ht="20.25" customHeight="1" x14ac:dyDescent="0.15">
      <c r="A76" s="156"/>
      <c r="B76" s="156"/>
      <c r="C76" s="158"/>
      <c r="D76" s="158"/>
      <c r="E76" s="158"/>
      <c r="F76" s="158"/>
      <c r="G76" s="158"/>
      <c r="H76" s="157"/>
      <c r="I76" s="157"/>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row>
    <row r="77" spans="1:73" ht="20.25" customHeight="1" x14ac:dyDescent="0.15">
      <c r="A77" s="156"/>
      <c r="B77" s="156"/>
      <c r="C77" s="158"/>
      <c r="D77" s="158"/>
      <c r="E77" s="158"/>
      <c r="F77" s="158"/>
      <c r="G77" s="158"/>
      <c r="H77" s="157"/>
      <c r="I77" s="157"/>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row>
    <row r="78" spans="1:73" ht="20.25" customHeight="1" x14ac:dyDescent="0.15">
      <c r="A78" s="156"/>
      <c r="B78" s="156"/>
      <c r="C78" s="157"/>
      <c r="D78" s="157"/>
      <c r="E78" s="157"/>
      <c r="F78" s="157"/>
      <c r="G78" s="157"/>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row>
    <row r="79" spans="1:73" ht="20.25" customHeight="1" x14ac:dyDescent="0.15">
      <c r="A79" s="156"/>
      <c r="B79" s="156"/>
      <c r="C79" s="157"/>
      <c r="D79" s="157"/>
      <c r="E79" s="157"/>
      <c r="F79" s="157"/>
      <c r="G79" s="157"/>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row>
    <row r="80" spans="1:73" ht="20.25" customHeight="1" x14ac:dyDescent="0.15">
      <c r="A80" s="156"/>
      <c r="B80" s="156"/>
      <c r="C80" s="157"/>
      <c r="D80" s="157"/>
      <c r="E80" s="157"/>
      <c r="F80" s="157"/>
      <c r="G80" s="157"/>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row>
    <row r="81" spans="3:7" ht="20.25" customHeight="1" x14ac:dyDescent="0.15">
      <c r="C81" s="155"/>
      <c r="D81" s="155"/>
      <c r="E81" s="155"/>
      <c r="F81" s="155"/>
      <c r="G81" s="155"/>
    </row>
  </sheetData>
  <sheetProtection insertColumns="0" deleteRows="0"/>
  <mergeCells count="247">
    <mergeCell ref="AX50:AY50"/>
    <mergeCell ref="AZ50:BA50"/>
    <mergeCell ref="P51:R51"/>
    <mergeCell ref="AX51:AY51"/>
    <mergeCell ref="AZ51:BA51"/>
    <mergeCell ref="BB46:BF48"/>
    <mergeCell ref="AZ23:BA23"/>
    <mergeCell ref="AX24:AY24"/>
    <mergeCell ref="AZ24:BA24"/>
    <mergeCell ref="BB34:BF36"/>
    <mergeCell ref="P41:R41"/>
    <mergeCell ref="AX41:AY41"/>
    <mergeCell ref="AZ41:BA41"/>
    <mergeCell ref="P42:R42"/>
    <mergeCell ref="AX42:AY42"/>
    <mergeCell ref="AZ42:BA42"/>
    <mergeCell ref="BB49:BF51"/>
    <mergeCell ref="P29:R29"/>
    <mergeCell ref="AX29:AY29"/>
    <mergeCell ref="AZ29:BA29"/>
    <mergeCell ref="P30:R30"/>
    <mergeCell ref="AX30:AY30"/>
    <mergeCell ref="AZ30:BA30"/>
    <mergeCell ref="AX22:AY22"/>
    <mergeCell ref="AZ22:BA22"/>
    <mergeCell ref="BB22:BF24"/>
    <mergeCell ref="AX23:AY23"/>
    <mergeCell ref="BB8:BC8"/>
    <mergeCell ref="BB10:BD10"/>
    <mergeCell ref="AO12:AQ12"/>
    <mergeCell ref="BB12:BD12"/>
    <mergeCell ref="AU14:AW14"/>
    <mergeCell ref="AY14:BA14"/>
    <mergeCell ref="BC14:BD14"/>
    <mergeCell ref="Z2:AA2"/>
    <mergeCell ref="AC2:AD2"/>
    <mergeCell ref="AG2:AH2"/>
    <mergeCell ref="AP2:BE2"/>
    <mergeCell ref="BB3:BE3"/>
    <mergeCell ref="BB4:BE4"/>
    <mergeCell ref="AP1:BE1"/>
    <mergeCell ref="BB17:BF21"/>
    <mergeCell ref="S18:Y18"/>
    <mergeCell ref="Z18:AF18"/>
    <mergeCell ref="AG18:AM18"/>
    <mergeCell ref="AN18:AT18"/>
    <mergeCell ref="AU18:AW18"/>
    <mergeCell ref="S17:AW17"/>
    <mergeCell ref="AX17:AY21"/>
    <mergeCell ref="AZ17:BA21"/>
    <mergeCell ref="AX6:AY6"/>
    <mergeCell ref="BB6:BC6"/>
    <mergeCell ref="B22:B24"/>
    <mergeCell ref="C22:E24"/>
    <mergeCell ref="G22:G24"/>
    <mergeCell ref="H22:K24"/>
    <mergeCell ref="L22:O24"/>
    <mergeCell ref="P22:R22"/>
    <mergeCell ref="P23:R23"/>
    <mergeCell ref="P24:R24"/>
    <mergeCell ref="B17:B21"/>
    <mergeCell ref="C17:E21"/>
    <mergeCell ref="G17:G21"/>
    <mergeCell ref="H17:K21"/>
    <mergeCell ref="L17:O21"/>
    <mergeCell ref="P17:R21"/>
    <mergeCell ref="BB28:BF30"/>
    <mergeCell ref="AX25:AY25"/>
    <mergeCell ref="AZ25:BA25"/>
    <mergeCell ref="BB25:BF27"/>
    <mergeCell ref="P26:R26"/>
    <mergeCell ref="AX26:AY26"/>
    <mergeCell ref="AZ26:BA26"/>
    <mergeCell ref="P27:R27"/>
    <mergeCell ref="AX27:AY27"/>
    <mergeCell ref="AZ27:BA27"/>
    <mergeCell ref="AX36:AY36"/>
    <mergeCell ref="AZ36:BA36"/>
    <mergeCell ref="B25:B27"/>
    <mergeCell ref="C25:E27"/>
    <mergeCell ref="G25:G27"/>
    <mergeCell ref="H25:K27"/>
    <mergeCell ref="L25:O27"/>
    <mergeCell ref="P25:R25"/>
    <mergeCell ref="AX28:AY28"/>
    <mergeCell ref="AZ28:BA28"/>
    <mergeCell ref="AX31:AY31"/>
    <mergeCell ref="AZ31:BA31"/>
    <mergeCell ref="AX34:AY34"/>
    <mergeCell ref="AZ34:BA34"/>
    <mergeCell ref="P35:R35"/>
    <mergeCell ref="AX35:AY35"/>
    <mergeCell ref="AZ35:BA35"/>
    <mergeCell ref="P31:R31"/>
    <mergeCell ref="B34:B36"/>
    <mergeCell ref="C34:E36"/>
    <mergeCell ref="G34:G36"/>
    <mergeCell ref="H34:K36"/>
    <mergeCell ref="L34:O36"/>
    <mergeCell ref="P34:R34"/>
    <mergeCell ref="AX32:AY32"/>
    <mergeCell ref="AZ32:BA32"/>
    <mergeCell ref="P33:R33"/>
    <mergeCell ref="AX33:AY33"/>
    <mergeCell ref="AZ33:BA33"/>
    <mergeCell ref="B31:B33"/>
    <mergeCell ref="C31:E33"/>
    <mergeCell ref="G31:G33"/>
    <mergeCell ref="H31:K33"/>
    <mergeCell ref="L31:O33"/>
    <mergeCell ref="BB40:BF42"/>
    <mergeCell ref="B28:B30"/>
    <mergeCell ref="C28:E30"/>
    <mergeCell ref="G28:G30"/>
    <mergeCell ref="H28:K30"/>
    <mergeCell ref="L28:O30"/>
    <mergeCell ref="P28:R28"/>
    <mergeCell ref="BB31:BF33"/>
    <mergeCell ref="P32:R32"/>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P36:R36"/>
    <mergeCell ref="AZ39:BA39"/>
    <mergeCell ref="P47:R47"/>
    <mergeCell ref="AX47:AY47"/>
    <mergeCell ref="AZ47:BA47"/>
    <mergeCell ref="B40:B42"/>
    <mergeCell ref="C40:E42"/>
    <mergeCell ref="G40:G42"/>
    <mergeCell ref="H40:K42"/>
    <mergeCell ref="L40:O42"/>
    <mergeCell ref="P40:R40"/>
    <mergeCell ref="AX40:AY40"/>
    <mergeCell ref="L46:O48"/>
    <mergeCell ref="P46:R46"/>
    <mergeCell ref="AZ43:BA43"/>
    <mergeCell ref="AZ40:BA40"/>
    <mergeCell ref="AX43:AY43"/>
    <mergeCell ref="BB43:BF45"/>
    <mergeCell ref="P44:R44"/>
    <mergeCell ref="AX44:AY44"/>
    <mergeCell ref="AZ44:BA44"/>
    <mergeCell ref="P45:R45"/>
    <mergeCell ref="AX45:AY45"/>
    <mergeCell ref="AZ45:BA45"/>
    <mergeCell ref="P49:R49"/>
    <mergeCell ref="P48:R48"/>
    <mergeCell ref="AX48:AY48"/>
    <mergeCell ref="AZ48:BA48"/>
    <mergeCell ref="AX49:AY49"/>
    <mergeCell ref="AZ49:BA49"/>
    <mergeCell ref="P43:R43"/>
    <mergeCell ref="AX46:AY46"/>
    <mergeCell ref="AZ46:BA46"/>
    <mergeCell ref="B43:B45"/>
    <mergeCell ref="C43:E45"/>
    <mergeCell ref="G43:G45"/>
    <mergeCell ref="H43:K45"/>
    <mergeCell ref="L43:O45"/>
    <mergeCell ref="B46:B48"/>
    <mergeCell ref="C46:E48"/>
    <mergeCell ref="G46:G48"/>
    <mergeCell ref="H46:K48"/>
    <mergeCell ref="B55:B57"/>
    <mergeCell ref="C55:E57"/>
    <mergeCell ref="G55:G57"/>
    <mergeCell ref="H55:K57"/>
    <mergeCell ref="B49:B51"/>
    <mergeCell ref="C49:E51"/>
    <mergeCell ref="G49:G51"/>
    <mergeCell ref="H49:K51"/>
    <mergeCell ref="P56:R56"/>
    <mergeCell ref="B52:B54"/>
    <mergeCell ref="C52:E54"/>
    <mergeCell ref="G52:G54"/>
    <mergeCell ref="H52:K54"/>
    <mergeCell ref="L52:O54"/>
    <mergeCell ref="P52:R52"/>
    <mergeCell ref="P50:R50"/>
    <mergeCell ref="L49:O51"/>
    <mergeCell ref="AX56:AY56"/>
    <mergeCell ref="AZ56:BA56"/>
    <mergeCell ref="P57:R57"/>
    <mergeCell ref="AX57:AY57"/>
    <mergeCell ref="AZ57:BA57"/>
    <mergeCell ref="P55:R55"/>
    <mergeCell ref="AZ62:BA62"/>
    <mergeCell ref="BB62:BF72"/>
    <mergeCell ref="AX63:AY63"/>
    <mergeCell ref="AZ63:BA63"/>
    <mergeCell ref="G65:R65"/>
    <mergeCell ref="AX65:BA72"/>
    <mergeCell ref="AX55:AY55"/>
    <mergeCell ref="AZ55:BA55"/>
    <mergeCell ref="BB55:BF57"/>
    <mergeCell ref="L55:O57"/>
    <mergeCell ref="AZ60:BA60"/>
    <mergeCell ref="AZ64:BA64"/>
    <mergeCell ref="AZ58:BA58"/>
    <mergeCell ref="BB58:BF60"/>
    <mergeCell ref="P59:R59"/>
    <mergeCell ref="AX59:AY59"/>
    <mergeCell ref="AZ59:BA59"/>
    <mergeCell ref="G66:R66"/>
    <mergeCell ref="BB52:BF54"/>
    <mergeCell ref="P53:R53"/>
    <mergeCell ref="AX53:AY53"/>
    <mergeCell ref="AZ53:BA53"/>
    <mergeCell ref="P54:R54"/>
    <mergeCell ref="AX54:AY54"/>
    <mergeCell ref="AZ54:BA54"/>
    <mergeCell ref="AX52:AY52"/>
    <mergeCell ref="AZ52:BA52"/>
    <mergeCell ref="G67:R67"/>
    <mergeCell ref="B68:K72"/>
    <mergeCell ref="L68:R68"/>
    <mergeCell ref="L69:R69"/>
    <mergeCell ref="L70:R70"/>
    <mergeCell ref="L71:R71"/>
    <mergeCell ref="L72:R72"/>
    <mergeCell ref="AX58:AY58"/>
    <mergeCell ref="G58:G60"/>
    <mergeCell ref="H58:K60"/>
    <mergeCell ref="L58:O60"/>
    <mergeCell ref="P58:R58"/>
    <mergeCell ref="G62:K64"/>
    <mergeCell ref="P60:R60"/>
    <mergeCell ref="AX62:AY62"/>
    <mergeCell ref="B58:B60"/>
    <mergeCell ref="C58:E60"/>
    <mergeCell ref="M62:R62"/>
    <mergeCell ref="M63:R63"/>
    <mergeCell ref="M64:R64"/>
    <mergeCell ref="AX64:AY64"/>
    <mergeCell ref="AX60:AY60"/>
  </mergeCells>
  <phoneticPr fontId="5"/>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18.75" x14ac:dyDescent="0.15"/>
  <cols>
    <col min="1" max="1" width="1.625" style="308" customWidth="1"/>
    <col min="2" max="2" width="5.625" style="309" customWidth="1"/>
    <col min="3" max="3" width="10.625" style="309" customWidth="1"/>
    <col min="4" max="4" width="3.375" style="309" bestFit="1" customWidth="1"/>
    <col min="5" max="5" width="15.625" style="308" customWidth="1"/>
    <col min="6" max="6" width="3.375" style="308" bestFit="1" customWidth="1"/>
    <col min="7" max="7" width="15.625" style="308" customWidth="1"/>
    <col min="8" max="8" width="3.375" style="308" bestFit="1" customWidth="1"/>
    <col min="9" max="9" width="15.625" style="309" customWidth="1"/>
    <col min="10" max="10" width="3.375" style="308" bestFit="1" customWidth="1"/>
    <col min="11" max="11" width="15.625" style="308" customWidth="1"/>
    <col min="12" max="12" width="3.375" style="308" customWidth="1"/>
    <col min="13" max="13" width="15.625" style="308" customWidth="1"/>
    <col min="14" max="14" width="3.375" style="308" customWidth="1"/>
    <col min="15" max="15" width="15.625" style="308" customWidth="1"/>
    <col min="16" max="16" width="3.375" style="308" customWidth="1"/>
    <col min="17" max="17" width="15.625" style="308" customWidth="1"/>
    <col min="18" max="18" width="3.375" style="308" customWidth="1"/>
    <col min="19" max="19" width="15.625" style="308" customWidth="1"/>
    <col min="20" max="20" width="3.375" style="308" customWidth="1"/>
    <col min="21" max="21" width="15.625" style="308" customWidth="1"/>
    <col min="22" max="22" width="3.375" style="308" customWidth="1"/>
    <col min="23" max="23" width="50.625" style="308" customWidth="1"/>
    <col min="24" max="16384" width="9" style="308"/>
  </cols>
  <sheetData>
    <row r="1" spans="2:23" x14ac:dyDescent="0.15">
      <c r="B1" s="323" t="s">
        <v>388</v>
      </c>
    </row>
    <row r="2" spans="2:23" x14ac:dyDescent="0.15">
      <c r="B2" s="310" t="s">
        <v>387</v>
      </c>
      <c r="E2" s="322"/>
      <c r="I2" s="321"/>
    </row>
    <row r="3" spans="2:23" x14ac:dyDescent="0.15">
      <c r="B3" s="321" t="s">
        <v>386</v>
      </c>
      <c r="E3" s="322" t="s">
        <v>385</v>
      </c>
      <c r="I3" s="321"/>
    </row>
    <row r="4" spans="2:23" x14ac:dyDescent="0.15">
      <c r="B4" s="310"/>
      <c r="E4" s="1031" t="s">
        <v>375</v>
      </c>
      <c r="F4" s="1031"/>
      <c r="G4" s="1031"/>
      <c r="H4" s="1031"/>
      <c r="I4" s="1031"/>
      <c r="J4" s="1031"/>
      <c r="K4" s="1031"/>
      <c r="M4" s="1031" t="s">
        <v>384</v>
      </c>
      <c r="N4" s="1031"/>
      <c r="O4" s="1031"/>
      <c r="Q4" s="1031" t="s">
        <v>383</v>
      </c>
      <c r="R4" s="1031"/>
      <c r="S4" s="1031"/>
      <c r="T4" s="1031"/>
      <c r="U4" s="1031"/>
      <c r="W4" s="1031" t="s">
        <v>382</v>
      </c>
    </row>
    <row r="5" spans="2:23" x14ac:dyDescent="0.15">
      <c r="B5" s="309" t="s">
        <v>309</v>
      </c>
      <c r="C5" s="309" t="s">
        <v>381</v>
      </c>
      <c r="E5" s="309" t="s">
        <v>380</v>
      </c>
      <c r="F5" s="309"/>
      <c r="G5" s="309" t="s">
        <v>379</v>
      </c>
      <c r="I5" s="309" t="s">
        <v>378</v>
      </c>
      <c r="K5" s="309" t="s">
        <v>375</v>
      </c>
      <c r="M5" s="309" t="s">
        <v>377</v>
      </c>
      <c r="O5" s="309" t="s">
        <v>376</v>
      </c>
      <c r="Q5" s="309" t="s">
        <v>377</v>
      </c>
      <c r="S5" s="309" t="s">
        <v>376</v>
      </c>
      <c r="U5" s="309" t="s">
        <v>375</v>
      </c>
      <c r="W5" s="1031"/>
    </row>
    <row r="6" spans="2:23" x14ac:dyDescent="0.15">
      <c r="B6" s="309">
        <v>1</v>
      </c>
      <c r="C6" s="314" t="s">
        <v>374</v>
      </c>
      <c r="D6" s="309" t="s">
        <v>345</v>
      </c>
      <c r="E6" s="319">
        <v>0.375</v>
      </c>
      <c r="F6" s="309" t="s">
        <v>312</v>
      </c>
      <c r="G6" s="319">
        <v>0.75</v>
      </c>
      <c r="H6" s="308" t="s">
        <v>344</v>
      </c>
      <c r="I6" s="319">
        <v>4.1666666666666664E-2</v>
      </c>
      <c r="J6" s="308" t="s">
        <v>331</v>
      </c>
      <c r="K6" s="315">
        <f t="shared" ref="K6:K25" si="0">(G6-E6-I6)*24</f>
        <v>8</v>
      </c>
      <c r="M6" s="319">
        <v>0.39583333333333331</v>
      </c>
      <c r="N6" s="309" t="s">
        <v>312</v>
      </c>
      <c r="O6" s="319">
        <v>0.6875</v>
      </c>
      <c r="Q6" s="318">
        <f t="shared" ref="Q6:Q25" si="1">IF(E6&lt;M6,M6,E6)</f>
        <v>0.39583333333333331</v>
      </c>
      <c r="R6" s="309" t="s">
        <v>312</v>
      </c>
      <c r="S6" s="318">
        <f t="shared" ref="S6:S25" si="2">IF(G6&gt;O6,O6,G6)</f>
        <v>0.6875</v>
      </c>
      <c r="U6" s="317">
        <f t="shared" ref="U6:U25" si="3">(S6-Q6)*24</f>
        <v>7</v>
      </c>
      <c r="W6" s="313"/>
    </row>
    <row r="7" spans="2:23" x14ac:dyDescent="0.15">
      <c r="B7" s="309">
        <v>2</v>
      </c>
      <c r="C7" s="314" t="s">
        <v>373</v>
      </c>
      <c r="D7" s="309" t="s">
        <v>345</v>
      </c>
      <c r="E7" s="319"/>
      <c r="F7" s="309" t="s">
        <v>312</v>
      </c>
      <c r="G7" s="319"/>
      <c r="H7" s="308" t="s">
        <v>344</v>
      </c>
      <c r="I7" s="319">
        <v>0</v>
      </c>
      <c r="J7" s="308" t="s">
        <v>331</v>
      </c>
      <c r="K7" s="315">
        <f t="shared" si="0"/>
        <v>0</v>
      </c>
      <c r="M7" s="319"/>
      <c r="N7" s="309" t="s">
        <v>312</v>
      </c>
      <c r="O7" s="319"/>
      <c r="Q7" s="318">
        <f t="shared" si="1"/>
        <v>0</v>
      </c>
      <c r="R7" s="309" t="s">
        <v>312</v>
      </c>
      <c r="S7" s="318">
        <f t="shared" si="2"/>
        <v>0</v>
      </c>
      <c r="U7" s="317">
        <f t="shared" si="3"/>
        <v>0</v>
      </c>
      <c r="W7" s="313"/>
    </row>
    <row r="8" spans="2:23" x14ac:dyDescent="0.15">
      <c r="B8" s="309">
        <v>3</v>
      </c>
      <c r="C8" s="314" t="s">
        <v>372</v>
      </c>
      <c r="D8" s="309" t="s">
        <v>345</v>
      </c>
      <c r="E8" s="319"/>
      <c r="F8" s="309" t="s">
        <v>312</v>
      </c>
      <c r="G8" s="319"/>
      <c r="H8" s="308" t="s">
        <v>344</v>
      </c>
      <c r="I8" s="319">
        <v>0</v>
      </c>
      <c r="J8" s="308" t="s">
        <v>331</v>
      </c>
      <c r="K8" s="315">
        <f t="shared" si="0"/>
        <v>0</v>
      </c>
      <c r="M8" s="319"/>
      <c r="N8" s="309" t="s">
        <v>312</v>
      </c>
      <c r="O8" s="319"/>
      <c r="Q8" s="318">
        <f t="shared" si="1"/>
        <v>0</v>
      </c>
      <c r="R8" s="309" t="s">
        <v>312</v>
      </c>
      <c r="S8" s="318">
        <f t="shared" si="2"/>
        <v>0</v>
      </c>
      <c r="U8" s="317">
        <f t="shared" si="3"/>
        <v>0</v>
      </c>
      <c r="W8" s="313"/>
    </row>
    <row r="9" spans="2:23" x14ac:dyDescent="0.15">
      <c r="B9" s="309">
        <v>4</v>
      </c>
      <c r="C9" s="314" t="s">
        <v>371</v>
      </c>
      <c r="D9" s="309" t="s">
        <v>345</v>
      </c>
      <c r="E9" s="319"/>
      <c r="F9" s="309" t="s">
        <v>312</v>
      </c>
      <c r="G9" s="319"/>
      <c r="H9" s="308" t="s">
        <v>344</v>
      </c>
      <c r="I9" s="319">
        <v>0</v>
      </c>
      <c r="J9" s="308" t="s">
        <v>331</v>
      </c>
      <c r="K9" s="315">
        <f t="shared" si="0"/>
        <v>0</v>
      </c>
      <c r="M9" s="319"/>
      <c r="N9" s="309" t="s">
        <v>312</v>
      </c>
      <c r="O9" s="319"/>
      <c r="Q9" s="318">
        <f t="shared" si="1"/>
        <v>0</v>
      </c>
      <c r="R9" s="309" t="s">
        <v>312</v>
      </c>
      <c r="S9" s="318">
        <f t="shared" si="2"/>
        <v>0</v>
      </c>
      <c r="U9" s="317">
        <f t="shared" si="3"/>
        <v>0</v>
      </c>
      <c r="W9" s="313"/>
    </row>
    <row r="10" spans="2:23" x14ac:dyDescent="0.15">
      <c r="B10" s="309">
        <v>5</v>
      </c>
      <c r="C10" s="314" t="s">
        <v>370</v>
      </c>
      <c r="D10" s="309" t="s">
        <v>345</v>
      </c>
      <c r="E10" s="319"/>
      <c r="F10" s="309" t="s">
        <v>312</v>
      </c>
      <c r="G10" s="319"/>
      <c r="H10" s="308" t="s">
        <v>344</v>
      </c>
      <c r="I10" s="319">
        <v>0</v>
      </c>
      <c r="J10" s="308" t="s">
        <v>331</v>
      </c>
      <c r="K10" s="315">
        <f t="shared" si="0"/>
        <v>0</v>
      </c>
      <c r="M10" s="319"/>
      <c r="N10" s="309" t="s">
        <v>312</v>
      </c>
      <c r="O10" s="319"/>
      <c r="Q10" s="318">
        <f t="shared" si="1"/>
        <v>0</v>
      </c>
      <c r="R10" s="309" t="s">
        <v>312</v>
      </c>
      <c r="S10" s="318">
        <f t="shared" si="2"/>
        <v>0</v>
      </c>
      <c r="U10" s="317">
        <f t="shared" si="3"/>
        <v>0</v>
      </c>
      <c r="W10" s="313"/>
    </row>
    <row r="11" spans="2:23" x14ac:dyDescent="0.15">
      <c r="B11" s="309">
        <v>6</v>
      </c>
      <c r="C11" s="314" t="s">
        <v>369</v>
      </c>
      <c r="D11" s="309" t="s">
        <v>345</v>
      </c>
      <c r="E11" s="319"/>
      <c r="F11" s="309" t="s">
        <v>312</v>
      </c>
      <c r="G11" s="319"/>
      <c r="H11" s="308" t="s">
        <v>344</v>
      </c>
      <c r="I11" s="319">
        <v>0</v>
      </c>
      <c r="J11" s="308" t="s">
        <v>331</v>
      </c>
      <c r="K11" s="315">
        <f t="shared" si="0"/>
        <v>0</v>
      </c>
      <c r="M11" s="319"/>
      <c r="N11" s="309" t="s">
        <v>312</v>
      </c>
      <c r="O11" s="319"/>
      <c r="Q11" s="318">
        <f t="shared" si="1"/>
        <v>0</v>
      </c>
      <c r="R11" s="309" t="s">
        <v>312</v>
      </c>
      <c r="S11" s="318">
        <f t="shared" si="2"/>
        <v>0</v>
      </c>
      <c r="U11" s="317">
        <f t="shared" si="3"/>
        <v>0</v>
      </c>
      <c r="W11" s="313"/>
    </row>
    <row r="12" spans="2:23" x14ac:dyDescent="0.15">
      <c r="B12" s="309">
        <v>7</v>
      </c>
      <c r="C12" s="314" t="s">
        <v>368</v>
      </c>
      <c r="D12" s="309" t="s">
        <v>345</v>
      </c>
      <c r="E12" s="319"/>
      <c r="F12" s="309" t="s">
        <v>312</v>
      </c>
      <c r="G12" s="319"/>
      <c r="H12" s="308" t="s">
        <v>344</v>
      </c>
      <c r="I12" s="319">
        <v>0</v>
      </c>
      <c r="J12" s="308" t="s">
        <v>331</v>
      </c>
      <c r="K12" s="315">
        <f t="shared" si="0"/>
        <v>0</v>
      </c>
      <c r="M12" s="319"/>
      <c r="N12" s="309" t="s">
        <v>312</v>
      </c>
      <c r="O12" s="319"/>
      <c r="Q12" s="318">
        <f t="shared" si="1"/>
        <v>0</v>
      </c>
      <c r="R12" s="309" t="s">
        <v>312</v>
      </c>
      <c r="S12" s="318">
        <f t="shared" si="2"/>
        <v>0</v>
      </c>
      <c r="U12" s="317">
        <f t="shared" si="3"/>
        <v>0</v>
      </c>
      <c r="W12" s="313"/>
    </row>
    <row r="13" spans="2:23" x14ac:dyDescent="0.15">
      <c r="B13" s="309">
        <v>8</v>
      </c>
      <c r="C13" s="314" t="s">
        <v>367</v>
      </c>
      <c r="D13" s="309" t="s">
        <v>345</v>
      </c>
      <c r="E13" s="319"/>
      <c r="F13" s="309" t="s">
        <v>312</v>
      </c>
      <c r="G13" s="319"/>
      <c r="H13" s="308" t="s">
        <v>344</v>
      </c>
      <c r="I13" s="319">
        <v>0</v>
      </c>
      <c r="J13" s="308" t="s">
        <v>331</v>
      </c>
      <c r="K13" s="315">
        <f t="shared" si="0"/>
        <v>0</v>
      </c>
      <c r="M13" s="319"/>
      <c r="N13" s="309" t="s">
        <v>312</v>
      </c>
      <c r="O13" s="319"/>
      <c r="Q13" s="318">
        <f t="shared" si="1"/>
        <v>0</v>
      </c>
      <c r="R13" s="309" t="s">
        <v>312</v>
      </c>
      <c r="S13" s="318">
        <f t="shared" si="2"/>
        <v>0</v>
      </c>
      <c r="U13" s="317">
        <f t="shared" si="3"/>
        <v>0</v>
      </c>
      <c r="W13" s="313"/>
    </row>
    <row r="14" spans="2:23" x14ac:dyDescent="0.15">
      <c r="B14" s="309">
        <v>9</v>
      </c>
      <c r="C14" s="314" t="s">
        <v>366</v>
      </c>
      <c r="D14" s="309" t="s">
        <v>345</v>
      </c>
      <c r="E14" s="319"/>
      <c r="F14" s="309" t="s">
        <v>312</v>
      </c>
      <c r="G14" s="319"/>
      <c r="H14" s="308" t="s">
        <v>344</v>
      </c>
      <c r="I14" s="319">
        <v>0</v>
      </c>
      <c r="J14" s="308" t="s">
        <v>331</v>
      </c>
      <c r="K14" s="315">
        <f t="shared" si="0"/>
        <v>0</v>
      </c>
      <c r="M14" s="319"/>
      <c r="N14" s="309" t="s">
        <v>312</v>
      </c>
      <c r="O14" s="319"/>
      <c r="Q14" s="318">
        <f t="shared" si="1"/>
        <v>0</v>
      </c>
      <c r="R14" s="309" t="s">
        <v>312</v>
      </c>
      <c r="S14" s="318">
        <f t="shared" si="2"/>
        <v>0</v>
      </c>
      <c r="U14" s="317">
        <f t="shared" si="3"/>
        <v>0</v>
      </c>
      <c r="W14" s="313"/>
    </row>
    <row r="15" spans="2:23" x14ac:dyDescent="0.15">
      <c r="B15" s="309">
        <v>10</v>
      </c>
      <c r="C15" s="314" t="s">
        <v>365</v>
      </c>
      <c r="D15" s="309" t="s">
        <v>345</v>
      </c>
      <c r="E15" s="319"/>
      <c r="F15" s="309" t="s">
        <v>312</v>
      </c>
      <c r="G15" s="319"/>
      <c r="H15" s="308" t="s">
        <v>344</v>
      </c>
      <c r="I15" s="319">
        <v>0</v>
      </c>
      <c r="J15" s="308" t="s">
        <v>331</v>
      </c>
      <c r="K15" s="315">
        <f t="shared" si="0"/>
        <v>0</v>
      </c>
      <c r="M15" s="319"/>
      <c r="N15" s="309" t="s">
        <v>312</v>
      </c>
      <c r="O15" s="319"/>
      <c r="Q15" s="318">
        <f t="shared" si="1"/>
        <v>0</v>
      </c>
      <c r="R15" s="309" t="s">
        <v>312</v>
      </c>
      <c r="S15" s="318">
        <f t="shared" si="2"/>
        <v>0</v>
      </c>
      <c r="U15" s="317">
        <f t="shared" si="3"/>
        <v>0</v>
      </c>
      <c r="W15" s="313"/>
    </row>
    <row r="16" spans="2:23" x14ac:dyDescent="0.15">
      <c r="B16" s="309">
        <v>11</v>
      </c>
      <c r="C16" s="314" t="s">
        <v>364</v>
      </c>
      <c r="D16" s="309" t="s">
        <v>345</v>
      </c>
      <c r="E16" s="319"/>
      <c r="F16" s="309" t="s">
        <v>312</v>
      </c>
      <c r="G16" s="319"/>
      <c r="H16" s="308" t="s">
        <v>344</v>
      </c>
      <c r="I16" s="319">
        <v>0</v>
      </c>
      <c r="J16" s="308" t="s">
        <v>331</v>
      </c>
      <c r="K16" s="315">
        <f t="shared" si="0"/>
        <v>0</v>
      </c>
      <c r="M16" s="319"/>
      <c r="N16" s="309" t="s">
        <v>312</v>
      </c>
      <c r="O16" s="319"/>
      <c r="Q16" s="318">
        <f t="shared" si="1"/>
        <v>0</v>
      </c>
      <c r="R16" s="309" t="s">
        <v>312</v>
      </c>
      <c r="S16" s="318">
        <f t="shared" si="2"/>
        <v>0</v>
      </c>
      <c r="U16" s="317">
        <f t="shared" si="3"/>
        <v>0</v>
      </c>
      <c r="W16" s="313"/>
    </row>
    <row r="17" spans="2:23" x14ac:dyDescent="0.15">
      <c r="B17" s="309">
        <v>12</v>
      </c>
      <c r="C17" s="314" t="s">
        <v>363</v>
      </c>
      <c r="D17" s="309" t="s">
        <v>345</v>
      </c>
      <c r="E17" s="319"/>
      <c r="F17" s="309" t="s">
        <v>312</v>
      </c>
      <c r="G17" s="319"/>
      <c r="H17" s="308" t="s">
        <v>344</v>
      </c>
      <c r="I17" s="319">
        <v>0</v>
      </c>
      <c r="J17" s="308" t="s">
        <v>331</v>
      </c>
      <c r="K17" s="315">
        <f t="shared" si="0"/>
        <v>0</v>
      </c>
      <c r="M17" s="319"/>
      <c r="N17" s="309" t="s">
        <v>312</v>
      </c>
      <c r="O17" s="319"/>
      <c r="Q17" s="318">
        <f t="shared" si="1"/>
        <v>0</v>
      </c>
      <c r="R17" s="309" t="s">
        <v>312</v>
      </c>
      <c r="S17" s="318">
        <f t="shared" si="2"/>
        <v>0</v>
      </c>
      <c r="U17" s="317">
        <f t="shared" si="3"/>
        <v>0</v>
      </c>
      <c r="W17" s="313"/>
    </row>
    <row r="18" spans="2:23" x14ac:dyDescent="0.15">
      <c r="B18" s="309">
        <v>13</v>
      </c>
      <c r="C18" s="314" t="s">
        <v>362</v>
      </c>
      <c r="D18" s="309" t="s">
        <v>345</v>
      </c>
      <c r="E18" s="319"/>
      <c r="F18" s="309" t="s">
        <v>312</v>
      </c>
      <c r="G18" s="319"/>
      <c r="H18" s="308" t="s">
        <v>344</v>
      </c>
      <c r="I18" s="319">
        <v>0</v>
      </c>
      <c r="J18" s="308" t="s">
        <v>331</v>
      </c>
      <c r="K18" s="315">
        <f t="shared" si="0"/>
        <v>0</v>
      </c>
      <c r="M18" s="319"/>
      <c r="N18" s="309" t="s">
        <v>312</v>
      </c>
      <c r="O18" s="319"/>
      <c r="Q18" s="318">
        <f t="shared" si="1"/>
        <v>0</v>
      </c>
      <c r="R18" s="309" t="s">
        <v>312</v>
      </c>
      <c r="S18" s="318">
        <f t="shared" si="2"/>
        <v>0</v>
      </c>
      <c r="U18" s="317">
        <f t="shared" si="3"/>
        <v>0</v>
      </c>
      <c r="W18" s="313"/>
    </row>
    <row r="19" spans="2:23" x14ac:dyDescent="0.15">
      <c r="B19" s="309">
        <v>14</v>
      </c>
      <c r="C19" s="314" t="s">
        <v>361</v>
      </c>
      <c r="D19" s="309" t="s">
        <v>345</v>
      </c>
      <c r="E19" s="319"/>
      <c r="F19" s="309" t="s">
        <v>312</v>
      </c>
      <c r="G19" s="319"/>
      <c r="H19" s="308" t="s">
        <v>344</v>
      </c>
      <c r="I19" s="319">
        <v>0</v>
      </c>
      <c r="J19" s="308" t="s">
        <v>331</v>
      </c>
      <c r="K19" s="315">
        <f t="shared" si="0"/>
        <v>0</v>
      </c>
      <c r="M19" s="319"/>
      <c r="N19" s="309" t="s">
        <v>312</v>
      </c>
      <c r="O19" s="319"/>
      <c r="Q19" s="318">
        <f t="shared" si="1"/>
        <v>0</v>
      </c>
      <c r="R19" s="309" t="s">
        <v>312</v>
      </c>
      <c r="S19" s="318">
        <f t="shared" si="2"/>
        <v>0</v>
      </c>
      <c r="U19" s="317">
        <f t="shared" si="3"/>
        <v>0</v>
      </c>
      <c r="W19" s="313"/>
    </row>
    <row r="20" spans="2:23" x14ac:dyDescent="0.15">
      <c r="B20" s="309">
        <v>15</v>
      </c>
      <c r="C20" s="314" t="s">
        <v>360</v>
      </c>
      <c r="D20" s="309" t="s">
        <v>345</v>
      </c>
      <c r="E20" s="319"/>
      <c r="F20" s="309" t="s">
        <v>312</v>
      </c>
      <c r="G20" s="319"/>
      <c r="H20" s="308" t="s">
        <v>344</v>
      </c>
      <c r="I20" s="319">
        <v>0</v>
      </c>
      <c r="J20" s="308" t="s">
        <v>331</v>
      </c>
      <c r="K20" s="320">
        <f t="shared" si="0"/>
        <v>0</v>
      </c>
      <c r="M20" s="319"/>
      <c r="N20" s="309" t="s">
        <v>312</v>
      </c>
      <c r="O20" s="319"/>
      <c r="Q20" s="318">
        <f t="shared" si="1"/>
        <v>0</v>
      </c>
      <c r="R20" s="309" t="s">
        <v>312</v>
      </c>
      <c r="S20" s="318">
        <f t="shared" si="2"/>
        <v>0</v>
      </c>
      <c r="U20" s="317">
        <f t="shared" si="3"/>
        <v>0</v>
      </c>
      <c r="W20" s="313"/>
    </row>
    <row r="21" spans="2:23" x14ac:dyDescent="0.15">
      <c r="B21" s="309">
        <v>16</v>
      </c>
      <c r="C21" s="314" t="s">
        <v>359</v>
      </c>
      <c r="D21" s="309" t="s">
        <v>345</v>
      </c>
      <c r="E21" s="319"/>
      <c r="F21" s="309" t="s">
        <v>312</v>
      </c>
      <c r="G21" s="319"/>
      <c r="H21" s="308" t="s">
        <v>344</v>
      </c>
      <c r="I21" s="319">
        <v>0</v>
      </c>
      <c r="J21" s="308" t="s">
        <v>331</v>
      </c>
      <c r="K21" s="315">
        <f t="shared" si="0"/>
        <v>0</v>
      </c>
      <c r="M21" s="319"/>
      <c r="N21" s="309" t="s">
        <v>312</v>
      </c>
      <c r="O21" s="319"/>
      <c r="Q21" s="318">
        <f t="shared" si="1"/>
        <v>0</v>
      </c>
      <c r="R21" s="309" t="s">
        <v>312</v>
      </c>
      <c r="S21" s="318">
        <f t="shared" si="2"/>
        <v>0</v>
      </c>
      <c r="U21" s="317">
        <f t="shared" si="3"/>
        <v>0</v>
      </c>
      <c r="W21" s="313"/>
    </row>
    <row r="22" spans="2:23" x14ac:dyDescent="0.15">
      <c r="B22" s="309">
        <v>17</v>
      </c>
      <c r="C22" s="314" t="s">
        <v>358</v>
      </c>
      <c r="D22" s="309" t="s">
        <v>345</v>
      </c>
      <c r="E22" s="319"/>
      <c r="F22" s="309" t="s">
        <v>312</v>
      </c>
      <c r="G22" s="319"/>
      <c r="H22" s="308" t="s">
        <v>344</v>
      </c>
      <c r="I22" s="319">
        <v>0</v>
      </c>
      <c r="J22" s="308" t="s">
        <v>331</v>
      </c>
      <c r="K22" s="315">
        <f t="shared" si="0"/>
        <v>0</v>
      </c>
      <c r="M22" s="319"/>
      <c r="N22" s="309" t="s">
        <v>312</v>
      </c>
      <c r="O22" s="319"/>
      <c r="Q22" s="318">
        <f t="shared" si="1"/>
        <v>0</v>
      </c>
      <c r="R22" s="309" t="s">
        <v>312</v>
      </c>
      <c r="S22" s="318">
        <f t="shared" si="2"/>
        <v>0</v>
      </c>
      <c r="U22" s="317">
        <f t="shared" si="3"/>
        <v>0</v>
      </c>
      <c r="W22" s="313"/>
    </row>
    <row r="23" spans="2:23" x14ac:dyDescent="0.15">
      <c r="B23" s="309">
        <v>18</v>
      </c>
      <c r="C23" s="314" t="s">
        <v>357</v>
      </c>
      <c r="D23" s="309" t="s">
        <v>345</v>
      </c>
      <c r="E23" s="319"/>
      <c r="F23" s="309" t="s">
        <v>312</v>
      </c>
      <c r="G23" s="319"/>
      <c r="H23" s="308" t="s">
        <v>344</v>
      </c>
      <c r="I23" s="319">
        <v>0</v>
      </c>
      <c r="J23" s="308" t="s">
        <v>331</v>
      </c>
      <c r="K23" s="315">
        <f t="shared" si="0"/>
        <v>0</v>
      </c>
      <c r="M23" s="319"/>
      <c r="N23" s="309" t="s">
        <v>312</v>
      </c>
      <c r="O23" s="319"/>
      <c r="Q23" s="318">
        <f t="shared" si="1"/>
        <v>0</v>
      </c>
      <c r="R23" s="309" t="s">
        <v>312</v>
      </c>
      <c r="S23" s="318">
        <f t="shared" si="2"/>
        <v>0</v>
      </c>
      <c r="U23" s="317">
        <f t="shared" si="3"/>
        <v>0</v>
      </c>
      <c r="W23" s="313"/>
    </row>
    <row r="24" spans="2:23" x14ac:dyDescent="0.15">
      <c r="B24" s="309">
        <v>19</v>
      </c>
      <c r="C24" s="314" t="s">
        <v>356</v>
      </c>
      <c r="D24" s="309" t="s">
        <v>345</v>
      </c>
      <c r="E24" s="319"/>
      <c r="F24" s="309" t="s">
        <v>312</v>
      </c>
      <c r="G24" s="319"/>
      <c r="H24" s="308" t="s">
        <v>344</v>
      </c>
      <c r="I24" s="319">
        <v>0</v>
      </c>
      <c r="J24" s="308" t="s">
        <v>331</v>
      </c>
      <c r="K24" s="315">
        <f t="shared" si="0"/>
        <v>0</v>
      </c>
      <c r="M24" s="319"/>
      <c r="N24" s="309" t="s">
        <v>312</v>
      </c>
      <c r="O24" s="319"/>
      <c r="Q24" s="318">
        <f t="shared" si="1"/>
        <v>0</v>
      </c>
      <c r="R24" s="309" t="s">
        <v>312</v>
      </c>
      <c r="S24" s="318">
        <f t="shared" si="2"/>
        <v>0</v>
      </c>
      <c r="U24" s="317">
        <f t="shared" si="3"/>
        <v>0</v>
      </c>
      <c r="W24" s="313"/>
    </row>
    <row r="25" spans="2:23" x14ac:dyDescent="0.15">
      <c r="B25" s="309">
        <v>20</v>
      </c>
      <c r="C25" s="314" t="s">
        <v>355</v>
      </c>
      <c r="D25" s="309" t="s">
        <v>345</v>
      </c>
      <c r="E25" s="319"/>
      <c r="F25" s="309" t="s">
        <v>312</v>
      </c>
      <c r="G25" s="319"/>
      <c r="H25" s="308" t="s">
        <v>344</v>
      </c>
      <c r="I25" s="319">
        <v>0</v>
      </c>
      <c r="J25" s="308" t="s">
        <v>331</v>
      </c>
      <c r="K25" s="315">
        <f t="shared" si="0"/>
        <v>0</v>
      </c>
      <c r="M25" s="319"/>
      <c r="N25" s="309" t="s">
        <v>312</v>
      </c>
      <c r="O25" s="319"/>
      <c r="Q25" s="318">
        <f t="shared" si="1"/>
        <v>0</v>
      </c>
      <c r="R25" s="309" t="s">
        <v>312</v>
      </c>
      <c r="S25" s="318">
        <f t="shared" si="2"/>
        <v>0</v>
      </c>
      <c r="U25" s="317">
        <f t="shared" si="3"/>
        <v>0</v>
      </c>
      <c r="W25" s="313"/>
    </row>
    <row r="26" spans="2:23" x14ac:dyDescent="0.15">
      <c r="B26" s="309">
        <v>21</v>
      </c>
      <c r="C26" s="314" t="s">
        <v>354</v>
      </c>
      <c r="D26" s="309" t="s">
        <v>345</v>
      </c>
      <c r="E26" s="316"/>
      <c r="F26" s="309" t="s">
        <v>312</v>
      </c>
      <c r="G26" s="316"/>
      <c r="H26" s="308" t="s">
        <v>344</v>
      </c>
      <c r="I26" s="316"/>
      <c r="J26" s="308" t="s">
        <v>331</v>
      </c>
      <c r="K26" s="314">
        <v>1</v>
      </c>
      <c r="M26" s="315"/>
      <c r="N26" s="309" t="s">
        <v>312</v>
      </c>
      <c r="O26" s="315"/>
      <c r="Q26" s="315"/>
      <c r="R26" s="309" t="s">
        <v>312</v>
      </c>
      <c r="S26" s="315"/>
      <c r="U26" s="314">
        <v>1</v>
      </c>
      <c r="W26" s="313"/>
    </row>
    <row r="27" spans="2:23" x14ac:dyDescent="0.15">
      <c r="B27" s="309">
        <v>22</v>
      </c>
      <c r="C27" s="314" t="s">
        <v>353</v>
      </c>
      <c r="D27" s="309" t="s">
        <v>345</v>
      </c>
      <c r="E27" s="316"/>
      <c r="F27" s="309" t="s">
        <v>312</v>
      </c>
      <c r="G27" s="316"/>
      <c r="H27" s="308" t="s">
        <v>344</v>
      </c>
      <c r="I27" s="316"/>
      <c r="J27" s="308" t="s">
        <v>331</v>
      </c>
      <c r="K27" s="314">
        <v>2</v>
      </c>
      <c r="M27" s="315"/>
      <c r="N27" s="309" t="s">
        <v>312</v>
      </c>
      <c r="O27" s="315"/>
      <c r="Q27" s="315"/>
      <c r="R27" s="309" t="s">
        <v>312</v>
      </c>
      <c r="S27" s="315"/>
      <c r="U27" s="314">
        <v>2</v>
      </c>
      <c r="W27" s="313"/>
    </row>
    <row r="28" spans="2:23" x14ac:dyDescent="0.15">
      <c r="B28" s="309">
        <v>23</v>
      </c>
      <c r="C28" s="314" t="s">
        <v>352</v>
      </c>
      <c r="D28" s="309" t="s">
        <v>345</v>
      </c>
      <c r="E28" s="316"/>
      <c r="F28" s="309" t="s">
        <v>312</v>
      </c>
      <c r="G28" s="316"/>
      <c r="H28" s="308" t="s">
        <v>344</v>
      </c>
      <c r="I28" s="316"/>
      <c r="J28" s="308" t="s">
        <v>331</v>
      </c>
      <c r="K28" s="314">
        <v>3</v>
      </c>
      <c r="M28" s="315"/>
      <c r="N28" s="309" t="s">
        <v>312</v>
      </c>
      <c r="O28" s="315"/>
      <c r="Q28" s="315"/>
      <c r="R28" s="309" t="s">
        <v>312</v>
      </c>
      <c r="S28" s="315"/>
      <c r="U28" s="314">
        <v>3</v>
      </c>
      <c r="W28" s="313"/>
    </row>
    <row r="29" spans="2:23" x14ac:dyDescent="0.15">
      <c r="B29" s="309">
        <v>24</v>
      </c>
      <c r="C29" s="314" t="s">
        <v>351</v>
      </c>
      <c r="D29" s="309" t="s">
        <v>345</v>
      </c>
      <c r="E29" s="316"/>
      <c r="F29" s="309" t="s">
        <v>312</v>
      </c>
      <c r="G29" s="316"/>
      <c r="H29" s="308" t="s">
        <v>344</v>
      </c>
      <c r="I29" s="316"/>
      <c r="J29" s="308" t="s">
        <v>331</v>
      </c>
      <c r="K29" s="314">
        <v>4</v>
      </c>
      <c r="M29" s="315"/>
      <c r="N29" s="309" t="s">
        <v>312</v>
      </c>
      <c r="O29" s="315"/>
      <c r="Q29" s="315"/>
      <c r="R29" s="309" t="s">
        <v>312</v>
      </c>
      <c r="S29" s="315"/>
      <c r="U29" s="314">
        <v>4</v>
      </c>
      <c r="W29" s="313"/>
    </row>
    <row r="30" spans="2:23" x14ac:dyDescent="0.15">
      <c r="B30" s="309">
        <v>25</v>
      </c>
      <c r="C30" s="314" t="s">
        <v>350</v>
      </c>
      <c r="D30" s="309" t="s">
        <v>345</v>
      </c>
      <c r="E30" s="316"/>
      <c r="F30" s="309" t="s">
        <v>312</v>
      </c>
      <c r="G30" s="316"/>
      <c r="H30" s="308" t="s">
        <v>344</v>
      </c>
      <c r="I30" s="316"/>
      <c r="J30" s="308" t="s">
        <v>331</v>
      </c>
      <c r="K30" s="314">
        <v>4</v>
      </c>
      <c r="M30" s="315"/>
      <c r="N30" s="309" t="s">
        <v>312</v>
      </c>
      <c r="O30" s="315"/>
      <c r="Q30" s="315"/>
      <c r="R30" s="309" t="s">
        <v>312</v>
      </c>
      <c r="S30" s="315"/>
      <c r="U30" s="314">
        <v>3</v>
      </c>
      <c r="W30" s="313"/>
    </row>
    <row r="31" spans="2:23" x14ac:dyDescent="0.15">
      <c r="B31" s="309">
        <v>26</v>
      </c>
      <c r="C31" s="314" t="s">
        <v>349</v>
      </c>
      <c r="D31" s="309" t="s">
        <v>345</v>
      </c>
      <c r="E31" s="316"/>
      <c r="F31" s="309" t="s">
        <v>312</v>
      </c>
      <c r="G31" s="316"/>
      <c r="H31" s="308" t="s">
        <v>344</v>
      </c>
      <c r="I31" s="316"/>
      <c r="J31" s="308" t="s">
        <v>331</v>
      </c>
      <c r="K31" s="314">
        <v>5</v>
      </c>
      <c r="M31" s="315"/>
      <c r="N31" s="309" t="s">
        <v>312</v>
      </c>
      <c r="O31" s="315"/>
      <c r="Q31" s="315"/>
      <c r="R31" s="309" t="s">
        <v>312</v>
      </c>
      <c r="S31" s="315"/>
      <c r="U31" s="314">
        <v>5</v>
      </c>
      <c r="W31" s="313"/>
    </row>
    <row r="32" spans="2:23" x14ac:dyDescent="0.15">
      <c r="B32" s="309">
        <v>27</v>
      </c>
      <c r="C32" s="314" t="s">
        <v>348</v>
      </c>
      <c r="D32" s="309" t="s">
        <v>345</v>
      </c>
      <c r="E32" s="316"/>
      <c r="F32" s="309" t="s">
        <v>312</v>
      </c>
      <c r="G32" s="316"/>
      <c r="H32" s="308" t="s">
        <v>344</v>
      </c>
      <c r="I32" s="316"/>
      <c r="J32" s="308" t="s">
        <v>331</v>
      </c>
      <c r="K32" s="314">
        <v>0</v>
      </c>
      <c r="M32" s="315"/>
      <c r="N32" s="309" t="s">
        <v>312</v>
      </c>
      <c r="O32" s="315"/>
      <c r="Q32" s="315"/>
      <c r="R32" s="309" t="s">
        <v>312</v>
      </c>
      <c r="S32" s="315"/>
      <c r="U32" s="314">
        <v>0</v>
      </c>
      <c r="W32" s="313" t="s">
        <v>347</v>
      </c>
    </row>
    <row r="33" spans="2:23" x14ac:dyDescent="0.15">
      <c r="B33" s="309">
        <v>28</v>
      </c>
      <c r="C33" s="314" t="s">
        <v>346</v>
      </c>
      <c r="D33" s="309" t="s">
        <v>345</v>
      </c>
      <c r="E33" s="316"/>
      <c r="F33" s="309" t="s">
        <v>312</v>
      </c>
      <c r="G33" s="316"/>
      <c r="H33" s="308" t="s">
        <v>344</v>
      </c>
      <c r="I33" s="316"/>
      <c r="J33" s="308" t="s">
        <v>331</v>
      </c>
      <c r="K33" s="314"/>
      <c r="M33" s="315"/>
      <c r="N33" s="309" t="s">
        <v>312</v>
      </c>
      <c r="O33" s="315"/>
      <c r="Q33" s="315"/>
      <c r="R33" s="309" t="s">
        <v>312</v>
      </c>
      <c r="S33" s="315"/>
      <c r="U33" s="314"/>
      <c r="W33" s="313"/>
    </row>
    <row r="34" spans="2:23" x14ac:dyDescent="0.15">
      <c r="B34" s="309">
        <v>29</v>
      </c>
      <c r="C34" s="314" t="s">
        <v>346</v>
      </c>
      <c r="D34" s="309" t="s">
        <v>345</v>
      </c>
      <c r="E34" s="316"/>
      <c r="F34" s="309" t="s">
        <v>312</v>
      </c>
      <c r="G34" s="316"/>
      <c r="H34" s="308" t="s">
        <v>344</v>
      </c>
      <c r="I34" s="316"/>
      <c r="J34" s="308" t="s">
        <v>331</v>
      </c>
      <c r="K34" s="314"/>
      <c r="M34" s="315"/>
      <c r="N34" s="309" t="s">
        <v>312</v>
      </c>
      <c r="O34" s="315"/>
      <c r="Q34" s="315"/>
      <c r="R34" s="309" t="s">
        <v>312</v>
      </c>
      <c r="S34" s="315"/>
      <c r="U34" s="314"/>
      <c r="W34" s="313"/>
    </row>
    <row r="35" spans="2:23" x14ac:dyDescent="0.15">
      <c r="B35" s="309">
        <v>30</v>
      </c>
      <c r="C35" s="314" t="s">
        <v>346</v>
      </c>
      <c r="D35" s="309" t="s">
        <v>345</v>
      </c>
      <c r="E35" s="316"/>
      <c r="F35" s="309" t="s">
        <v>312</v>
      </c>
      <c r="G35" s="316"/>
      <c r="H35" s="308" t="s">
        <v>344</v>
      </c>
      <c r="I35" s="316"/>
      <c r="J35" s="308" t="s">
        <v>331</v>
      </c>
      <c r="K35" s="314"/>
      <c r="M35" s="315"/>
      <c r="N35" s="309" t="s">
        <v>312</v>
      </c>
      <c r="O35" s="315"/>
      <c r="Q35" s="315"/>
      <c r="R35" s="309" t="s">
        <v>312</v>
      </c>
      <c r="S35" s="315"/>
      <c r="U35" s="314"/>
      <c r="W35" s="313"/>
    </row>
    <row r="36" spans="2:23" x14ac:dyDescent="0.15">
      <c r="C36" s="312"/>
    </row>
    <row r="37" spans="2:23" x14ac:dyDescent="0.15">
      <c r="C37" s="311" t="s">
        <v>343</v>
      </c>
    </row>
    <row r="38" spans="2:23" x14ac:dyDescent="0.15">
      <c r="C38" s="311" t="s">
        <v>342</v>
      </c>
    </row>
    <row r="39" spans="2:23" x14ac:dyDescent="0.15">
      <c r="C39" s="311" t="s">
        <v>341</v>
      </c>
    </row>
    <row r="40" spans="2:23" x14ac:dyDescent="0.15">
      <c r="C40" s="311" t="s">
        <v>340</v>
      </c>
    </row>
    <row r="41" spans="2:23" x14ac:dyDescent="0.15">
      <c r="C41" s="310" t="s">
        <v>339</v>
      </c>
    </row>
    <row r="42" spans="2:23" x14ac:dyDescent="0.15">
      <c r="C42" s="310" t="s">
        <v>338</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55"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3"/>
  <sheetViews>
    <sheetView workbookViewId="0"/>
  </sheetViews>
  <sheetFormatPr defaultColWidth="9" defaultRowHeight="13.5" x14ac:dyDescent="0.15"/>
  <cols>
    <col min="1" max="1" width="1.875" style="324" customWidth="1"/>
    <col min="2" max="3" width="9" style="324"/>
    <col min="4" max="4" width="45.625" style="324" customWidth="1"/>
    <col min="5" max="16384" width="9" style="324"/>
  </cols>
  <sheetData>
    <row r="1" spans="2:11" ht="14.25" x14ac:dyDescent="0.15">
      <c r="B1" s="324" t="s">
        <v>437</v>
      </c>
      <c r="D1" s="330"/>
      <c r="E1" s="330"/>
      <c r="F1" s="330"/>
    </row>
    <row r="2" spans="2:11" s="208" customFormat="1" ht="20.25" customHeight="1" x14ac:dyDescent="0.15">
      <c r="B2" s="343" t="s">
        <v>436</v>
      </c>
      <c r="C2" s="343"/>
      <c r="D2" s="330"/>
      <c r="E2" s="330"/>
      <c r="F2" s="330"/>
    </row>
    <row r="3" spans="2:11" s="208" customFormat="1" ht="20.25" customHeight="1" x14ac:dyDescent="0.15">
      <c r="B3" s="343"/>
      <c r="C3" s="343"/>
      <c r="D3" s="330"/>
      <c r="E3" s="330"/>
      <c r="F3" s="330"/>
    </row>
    <row r="4" spans="2:11" s="331" customFormat="1" ht="20.25" customHeight="1" x14ac:dyDescent="0.15">
      <c r="B4" s="346"/>
      <c r="C4" s="330" t="s">
        <v>435</v>
      </c>
      <c r="D4" s="330"/>
      <c r="F4" s="1032" t="s">
        <v>434</v>
      </c>
      <c r="G4" s="1032"/>
      <c r="H4" s="1032"/>
      <c r="I4" s="1032"/>
      <c r="J4" s="1032"/>
      <c r="K4" s="1032"/>
    </row>
    <row r="5" spans="2:11" s="331" customFormat="1" ht="20.25" customHeight="1" x14ac:dyDescent="0.15">
      <c r="B5" s="345"/>
      <c r="C5" s="330" t="s">
        <v>433</v>
      </c>
      <c r="D5" s="330"/>
      <c r="F5" s="1032"/>
      <c r="G5" s="1032"/>
      <c r="H5" s="1032"/>
      <c r="I5" s="1032"/>
      <c r="J5" s="1032"/>
      <c r="K5" s="1032"/>
    </row>
    <row r="6" spans="2:11" s="208" customFormat="1" ht="20.25" customHeight="1" x14ac:dyDescent="0.15">
      <c r="B6" s="344" t="s">
        <v>432</v>
      </c>
      <c r="C6" s="330"/>
      <c r="D6" s="330"/>
      <c r="E6" s="342"/>
      <c r="F6" s="341"/>
    </row>
    <row r="7" spans="2:11" s="208" customFormat="1" ht="20.25" customHeight="1" x14ac:dyDescent="0.15">
      <c r="B7" s="343"/>
      <c r="C7" s="343"/>
      <c r="D7" s="330"/>
      <c r="E7" s="342"/>
      <c r="F7" s="341"/>
    </row>
    <row r="8" spans="2:11" s="208" customFormat="1" ht="20.25" customHeight="1" x14ac:dyDescent="0.15">
      <c r="B8" s="330" t="s">
        <v>431</v>
      </c>
      <c r="C8" s="343"/>
      <c r="D8" s="330"/>
      <c r="E8" s="342"/>
      <c r="F8" s="341"/>
    </row>
    <row r="9" spans="2:11" s="208" customFormat="1" ht="20.25" customHeight="1" x14ac:dyDescent="0.15">
      <c r="B9" s="343"/>
      <c r="C9" s="343"/>
      <c r="D9" s="330"/>
      <c r="E9" s="330"/>
      <c r="F9" s="330"/>
    </row>
    <row r="10" spans="2:11" s="208" customFormat="1" ht="20.25" customHeight="1" x14ac:dyDescent="0.15">
      <c r="B10" s="330" t="s">
        <v>430</v>
      </c>
      <c r="C10" s="343"/>
      <c r="D10" s="330"/>
      <c r="E10" s="330"/>
      <c r="F10" s="330"/>
    </row>
    <row r="11" spans="2:11" s="208" customFormat="1" ht="20.25" customHeight="1" x14ac:dyDescent="0.15">
      <c r="B11" s="330"/>
      <c r="C11" s="343"/>
      <c r="D11" s="330"/>
      <c r="E11" s="330"/>
      <c r="F11" s="330"/>
    </row>
    <row r="12" spans="2:11" s="208" customFormat="1" ht="20.25" customHeight="1" x14ac:dyDescent="0.15">
      <c r="B12" s="330" t="s">
        <v>429</v>
      </c>
      <c r="C12" s="343"/>
      <c r="D12" s="330"/>
    </row>
    <row r="13" spans="2:11" s="208" customFormat="1" ht="20.25" customHeight="1" x14ac:dyDescent="0.15">
      <c r="B13" s="330"/>
      <c r="C13" s="343"/>
      <c r="D13" s="330"/>
    </row>
    <row r="14" spans="2:11" s="208" customFormat="1" ht="20.25" customHeight="1" x14ac:dyDescent="0.15">
      <c r="B14" s="330" t="s">
        <v>428</v>
      </c>
      <c r="C14" s="343"/>
      <c r="D14" s="330"/>
    </row>
    <row r="15" spans="2:11" s="208" customFormat="1" ht="20.25" customHeight="1" x14ac:dyDescent="0.15">
      <c r="B15" s="330"/>
      <c r="C15" s="343"/>
      <c r="D15" s="330"/>
    </row>
    <row r="16" spans="2:11" s="208" customFormat="1" ht="20.25" customHeight="1" x14ac:dyDescent="0.15">
      <c r="B16" s="330" t="s">
        <v>427</v>
      </c>
      <c r="C16" s="343"/>
      <c r="D16" s="330"/>
    </row>
    <row r="17" spans="2:25" s="208" customFormat="1" ht="20.25" customHeight="1" x14ac:dyDescent="0.15">
      <c r="B17" s="343"/>
      <c r="C17" s="343"/>
      <c r="D17" s="330"/>
    </row>
    <row r="18" spans="2:25" s="208" customFormat="1" ht="20.25" customHeight="1" x14ac:dyDescent="0.15">
      <c r="B18" s="330" t="s">
        <v>426</v>
      </c>
      <c r="C18" s="343"/>
      <c r="D18" s="330"/>
    </row>
    <row r="19" spans="2:25" s="208" customFormat="1" ht="20.25" customHeight="1" x14ac:dyDescent="0.15">
      <c r="B19" s="343"/>
      <c r="C19" s="343"/>
      <c r="D19" s="330"/>
    </row>
    <row r="20" spans="2:25" s="208" customFormat="1" ht="17.25" customHeight="1" x14ac:dyDescent="0.15">
      <c r="B20" s="330" t="s">
        <v>425</v>
      </c>
      <c r="C20" s="330"/>
      <c r="D20" s="330"/>
    </row>
    <row r="21" spans="2:25" s="208" customFormat="1" ht="17.25" customHeight="1" x14ac:dyDescent="0.15">
      <c r="B21" s="330" t="s">
        <v>424</v>
      </c>
      <c r="C21" s="330"/>
      <c r="D21" s="330"/>
    </row>
    <row r="22" spans="2:25" s="208" customFormat="1" ht="17.25" customHeight="1" x14ac:dyDescent="0.15">
      <c r="B22" s="330"/>
      <c r="C22" s="330"/>
      <c r="D22" s="330"/>
    </row>
    <row r="23" spans="2:25" s="208" customFormat="1" ht="17.25" customHeight="1" x14ac:dyDescent="0.15">
      <c r="B23" s="330"/>
      <c r="C23" s="340" t="s">
        <v>309</v>
      </c>
      <c r="D23" s="340" t="s">
        <v>423</v>
      </c>
    </row>
    <row r="24" spans="2:25" s="208" customFormat="1" ht="17.25" customHeight="1" x14ac:dyDescent="0.15">
      <c r="B24" s="330"/>
      <c r="C24" s="340">
        <v>1</v>
      </c>
      <c r="D24" s="339" t="s">
        <v>422</v>
      </c>
    </row>
    <row r="25" spans="2:25" s="208" customFormat="1" ht="17.25" customHeight="1" x14ac:dyDescent="0.15">
      <c r="B25" s="330"/>
      <c r="C25" s="340">
        <v>2</v>
      </c>
      <c r="D25" s="339" t="s">
        <v>288</v>
      </c>
    </row>
    <row r="26" spans="2:25" s="208" customFormat="1" ht="17.25" customHeight="1" x14ac:dyDescent="0.15">
      <c r="B26" s="330"/>
      <c r="C26" s="340">
        <v>3</v>
      </c>
      <c r="D26" s="339" t="s">
        <v>287</v>
      </c>
    </row>
    <row r="27" spans="2:25" s="208" customFormat="1" ht="17.25" customHeight="1" x14ac:dyDescent="0.15">
      <c r="B27" s="330"/>
      <c r="C27" s="340">
        <v>4</v>
      </c>
      <c r="D27" s="339" t="s">
        <v>286</v>
      </c>
    </row>
    <row r="28" spans="2:25" s="208" customFormat="1" ht="17.25" customHeight="1" x14ac:dyDescent="0.15">
      <c r="B28" s="330"/>
      <c r="C28" s="340">
        <v>5</v>
      </c>
      <c r="D28" s="339" t="s">
        <v>285</v>
      </c>
    </row>
    <row r="29" spans="2:25" s="208" customFormat="1" ht="17.25" customHeight="1" x14ac:dyDescent="0.15">
      <c r="B29" s="330"/>
      <c r="C29" s="342"/>
      <c r="D29" s="341"/>
    </row>
    <row r="30" spans="2:25" s="208" customFormat="1" ht="17.25" customHeight="1" x14ac:dyDescent="0.15">
      <c r="B30" s="330" t="s">
        <v>421</v>
      </c>
      <c r="C30" s="330"/>
      <c r="D30" s="330"/>
      <c r="E30" s="331"/>
      <c r="F30" s="331"/>
    </row>
    <row r="31" spans="2:25" s="208" customFormat="1" ht="17.25" customHeight="1" x14ac:dyDescent="0.15">
      <c r="B31" s="330" t="s">
        <v>420</v>
      </c>
      <c r="C31" s="330"/>
      <c r="D31" s="330"/>
      <c r="E31" s="331"/>
      <c r="F31" s="331"/>
    </row>
    <row r="32" spans="2:25" s="208" customFormat="1" ht="17.25" customHeight="1" x14ac:dyDescent="0.15">
      <c r="B32" s="330"/>
      <c r="C32" s="330"/>
      <c r="D32" s="330"/>
      <c r="E32" s="331"/>
      <c r="F32" s="331"/>
      <c r="G32" s="337"/>
      <c r="H32" s="337"/>
      <c r="J32" s="337"/>
      <c r="K32" s="337"/>
      <c r="L32" s="337"/>
      <c r="M32" s="337"/>
      <c r="N32" s="337"/>
      <c r="O32" s="337"/>
      <c r="R32" s="337"/>
      <c r="S32" s="337"/>
      <c r="T32" s="337"/>
      <c r="W32" s="337"/>
      <c r="X32" s="337"/>
      <c r="Y32" s="337"/>
    </row>
    <row r="33" spans="2:51" s="208" customFormat="1" ht="17.25" customHeight="1" x14ac:dyDescent="0.15">
      <c r="B33" s="330"/>
      <c r="C33" s="340" t="s">
        <v>381</v>
      </c>
      <c r="D33" s="340" t="s">
        <v>419</v>
      </c>
      <c r="E33" s="331"/>
      <c r="F33" s="331"/>
      <c r="G33" s="337"/>
      <c r="H33" s="337"/>
      <c r="J33" s="337"/>
      <c r="K33" s="337"/>
      <c r="L33" s="337"/>
      <c r="M33" s="337"/>
      <c r="N33" s="337"/>
      <c r="O33" s="337"/>
      <c r="R33" s="337"/>
      <c r="S33" s="337"/>
      <c r="T33" s="337"/>
      <c r="W33" s="337"/>
      <c r="X33" s="337"/>
      <c r="Y33" s="337"/>
    </row>
    <row r="34" spans="2:51" s="208" customFormat="1" ht="17.25" customHeight="1" x14ac:dyDescent="0.15">
      <c r="B34" s="330"/>
      <c r="C34" s="340" t="s">
        <v>418</v>
      </c>
      <c r="D34" s="339" t="s">
        <v>417</v>
      </c>
      <c r="E34" s="331"/>
      <c r="F34" s="331"/>
      <c r="G34" s="337"/>
      <c r="H34" s="337"/>
      <c r="J34" s="337"/>
      <c r="K34" s="337"/>
      <c r="L34" s="337"/>
      <c r="M34" s="337"/>
      <c r="N34" s="337"/>
      <c r="O34" s="337"/>
      <c r="R34" s="337"/>
      <c r="S34" s="337"/>
      <c r="T34" s="337"/>
      <c r="W34" s="337"/>
      <c r="X34" s="337"/>
      <c r="Y34" s="337"/>
    </row>
    <row r="35" spans="2:51" s="208" customFormat="1" ht="17.25" customHeight="1" x14ac:dyDescent="0.15">
      <c r="B35" s="330"/>
      <c r="C35" s="340" t="s">
        <v>416</v>
      </c>
      <c r="D35" s="339" t="s">
        <v>415</v>
      </c>
      <c r="E35" s="331"/>
      <c r="F35" s="331"/>
      <c r="G35" s="337"/>
      <c r="H35" s="337"/>
      <c r="J35" s="337"/>
      <c r="K35" s="337"/>
      <c r="L35" s="337"/>
      <c r="M35" s="337"/>
      <c r="N35" s="337"/>
      <c r="O35" s="337"/>
      <c r="R35" s="337"/>
      <c r="S35" s="337"/>
      <c r="T35" s="337"/>
      <c r="W35" s="337"/>
      <c r="X35" s="337"/>
      <c r="Y35" s="337"/>
    </row>
    <row r="36" spans="2:51" s="208" customFormat="1" ht="17.25" customHeight="1" x14ac:dyDescent="0.15">
      <c r="B36" s="330"/>
      <c r="C36" s="340" t="s">
        <v>414</v>
      </c>
      <c r="D36" s="339" t="s">
        <v>413</v>
      </c>
      <c r="E36" s="331"/>
      <c r="F36" s="331"/>
      <c r="G36" s="337"/>
      <c r="H36" s="337"/>
      <c r="J36" s="337"/>
      <c r="K36" s="337"/>
      <c r="L36" s="337"/>
      <c r="M36" s="337"/>
      <c r="N36" s="337"/>
      <c r="O36" s="337"/>
      <c r="R36" s="337"/>
      <c r="S36" s="337"/>
      <c r="T36" s="337"/>
      <c r="W36" s="337"/>
      <c r="X36" s="337"/>
      <c r="Y36" s="337"/>
    </row>
    <row r="37" spans="2:51" s="208" customFormat="1" ht="17.25" customHeight="1" x14ac:dyDescent="0.15">
      <c r="B37" s="330"/>
      <c r="C37" s="340" t="s">
        <v>412</v>
      </c>
      <c r="D37" s="339" t="s">
        <v>411</v>
      </c>
      <c r="E37" s="331"/>
      <c r="F37" s="331"/>
      <c r="G37" s="337"/>
      <c r="H37" s="337"/>
      <c r="J37" s="337"/>
      <c r="K37" s="337"/>
      <c r="L37" s="337"/>
      <c r="M37" s="337"/>
      <c r="N37" s="337"/>
      <c r="O37" s="337"/>
      <c r="R37" s="337"/>
      <c r="S37" s="337"/>
      <c r="T37" s="337"/>
      <c r="W37" s="337"/>
      <c r="X37" s="337"/>
      <c r="Y37" s="337"/>
    </row>
    <row r="38" spans="2:51" s="208" customFormat="1" ht="17.25" customHeight="1" x14ac:dyDescent="0.15">
      <c r="B38" s="330"/>
      <c r="C38" s="330"/>
      <c r="D38" s="330"/>
      <c r="E38" s="331"/>
      <c r="F38" s="331"/>
      <c r="G38" s="337"/>
      <c r="H38" s="337"/>
      <c r="J38" s="337"/>
      <c r="K38" s="337"/>
      <c r="L38" s="337"/>
      <c r="M38" s="337"/>
      <c r="N38" s="337"/>
      <c r="O38" s="337"/>
      <c r="R38" s="337"/>
      <c r="S38" s="337"/>
      <c r="T38" s="337"/>
      <c r="W38" s="337"/>
      <c r="X38" s="337"/>
      <c r="Y38" s="337"/>
    </row>
    <row r="39" spans="2:51" s="208" customFormat="1" ht="17.25" customHeight="1" x14ac:dyDescent="0.15">
      <c r="B39" s="330"/>
      <c r="C39" s="338" t="s">
        <v>410</v>
      </c>
      <c r="D39" s="330"/>
      <c r="E39" s="331"/>
      <c r="F39" s="331"/>
      <c r="G39" s="337"/>
      <c r="H39" s="337"/>
      <c r="J39" s="337"/>
      <c r="K39" s="337"/>
      <c r="L39" s="337"/>
      <c r="M39" s="337"/>
      <c r="N39" s="337"/>
      <c r="O39" s="337"/>
      <c r="R39" s="337"/>
      <c r="S39" s="337"/>
      <c r="T39" s="337"/>
      <c r="W39" s="337"/>
      <c r="X39" s="337"/>
      <c r="Y39" s="337"/>
    </row>
    <row r="40" spans="2:51" s="208" customFormat="1" ht="17.25" customHeight="1" x14ac:dyDescent="0.15">
      <c r="B40" s="331"/>
      <c r="C40" s="330" t="s">
        <v>409</v>
      </c>
      <c r="D40" s="331"/>
      <c r="E40" s="331"/>
      <c r="F40" s="338"/>
      <c r="G40" s="337"/>
      <c r="H40" s="337"/>
      <c r="J40" s="337"/>
      <c r="K40" s="337"/>
      <c r="L40" s="337"/>
      <c r="M40" s="337"/>
      <c r="N40" s="337"/>
      <c r="O40" s="337"/>
      <c r="R40" s="337"/>
      <c r="S40" s="337"/>
      <c r="T40" s="337"/>
      <c r="W40" s="337"/>
      <c r="X40" s="337"/>
      <c r="Y40" s="337"/>
    </row>
    <row r="41" spans="2:51" s="208" customFormat="1" ht="17.25" customHeight="1" x14ac:dyDescent="0.15">
      <c r="B41" s="331"/>
      <c r="C41" s="330" t="s">
        <v>408</v>
      </c>
      <c r="D41" s="331"/>
      <c r="E41" s="331"/>
      <c r="F41" s="330"/>
      <c r="G41" s="337"/>
      <c r="H41" s="337"/>
      <c r="J41" s="337"/>
      <c r="K41" s="337"/>
      <c r="L41" s="337"/>
      <c r="M41" s="337"/>
      <c r="N41" s="337"/>
      <c r="O41" s="337"/>
      <c r="R41" s="337"/>
      <c r="S41" s="337"/>
      <c r="T41" s="337"/>
      <c r="W41" s="337"/>
      <c r="X41" s="337"/>
      <c r="Y41" s="337"/>
    </row>
    <row r="42" spans="2:51" s="208" customFormat="1" ht="17.25" customHeight="1" x14ac:dyDescent="0.15">
      <c r="B42" s="330"/>
      <c r="C42" s="330"/>
      <c r="D42" s="330"/>
      <c r="E42" s="338"/>
      <c r="F42" s="337"/>
      <c r="G42" s="337"/>
      <c r="H42" s="337"/>
      <c r="J42" s="337"/>
      <c r="K42" s="337"/>
      <c r="L42" s="337"/>
      <c r="M42" s="337"/>
      <c r="N42" s="337"/>
      <c r="O42" s="337"/>
      <c r="R42" s="337"/>
      <c r="S42" s="337"/>
      <c r="T42" s="337"/>
      <c r="W42" s="337"/>
      <c r="X42" s="337"/>
      <c r="Y42" s="337"/>
    </row>
    <row r="43" spans="2:51" s="208" customFormat="1" ht="17.25" customHeight="1" x14ac:dyDescent="0.15">
      <c r="B43" s="330" t="s">
        <v>407</v>
      </c>
      <c r="C43" s="330"/>
      <c r="D43" s="330"/>
    </row>
    <row r="44" spans="2:51" s="208" customFormat="1" ht="17.25" customHeight="1" x14ac:dyDescent="0.15">
      <c r="B44" s="330" t="s">
        <v>406</v>
      </c>
      <c r="C44" s="330"/>
      <c r="D44" s="330"/>
      <c r="AH44" s="332"/>
      <c r="AI44" s="332"/>
      <c r="AJ44" s="332"/>
      <c r="AK44" s="332"/>
      <c r="AL44" s="332"/>
      <c r="AM44" s="332"/>
      <c r="AN44" s="332"/>
      <c r="AO44" s="332"/>
      <c r="AP44" s="332"/>
      <c r="AQ44" s="332"/>
      <c r="AR44" s="332"/>
      <c r="AS44" s="332"/>
    </row>
    <row r="45" spans="2:51" s="208" customFormat="1" ht="17.25" customHeight="1" x14ac:dyDescent="0.15">
      <c r="B45" s="336" t="s">
        <v>405</v>
      </c>
      <c r="C45" s="331"/>
      <c r="D45" s="331"/>
      <c r="E45" s="335"/>
      <c r="F45" s="335"/>
      <c r="G45" s="335"/>
      <c r="H45" s="335"/>
      <c r="I45" s="335"/>
      <c r="J45" s="335"/>
      <c r="K45" s="335"/>
      <c r="L45" s="335"/>
      <c r="M45" s="335"/>
      <c r="N45" s="335"/>
      <c r="O45" s="334"/>
      <c r="P45" s="334"/>
      <c r="Q45" s="335"/>
      <c r="R45" s="334"/>
      <c r="S45" s="335"/>
      <c r="T45" s="335"/>
      <c r="U45" s="334"/>
      <c r="V45" s="332"/>
      <c r="W45" s="332"/>
      <c r="X45" s="332"/>
      <c r="Y45" s="335"/>
      <c r="Z45" s="335"/>
      <c r="AA45" s="335"/>
      <c r="AB45" s="335"/>
      <c r="AC45" s="332"/>
      <c r="AD45" s="335"/>
      <c r="AE45" s="334"/>
      <c r="AF45" s="334"/>
      <c r="AG45" s="334"/>
      <c r="AH45" s="334"/>
      <c r="AI45" s="333"/>
      <c r="AJ45" s="334"/>
      <c r="AK45" s="334"/>
      <c r="AL45" s="334"/>
      <c r="AM45" s="334"/>
      <c r="AN45" s="334"/>
      <c r="AO45" s="334"/>
      <c r="AP45" s="334"/>
      <c r="AQ45" s="334"/>
      <c r="AR45" s="334"/>
      <c r="AS45" s="334"/>
      <c r="AT45" s="334"/>
      <c r="AU45" s="334"/>
      <c r="AV45" s="334"/>
      <c r="AW45" s="334"/>
      <c r="AX45" s="334"/>
      <c r="AY45" s="333"/>
    </row>
    <row r="46" spans="2:51" s="208" customFormat="1" ht="17.25" customHeight="1" x14ac:dyDescent="0.15">
      <c r="F46" s="332"/>
    </row>
    <row r="47" spans="2:51" s="208" customFormat="1" ht="17.25" customHeight="1" x14ac:dyDescent="0.15">
      <c r="B47" s="330" t="s">
        <v>404</v>
      </c>
      <c r="C47" s="330"/>
    </row>
    <row r="48" spans="2:51" s="208" customFormat="1" ht="17.25" customHeight="1" x14ac:dyDescent="0.15">
      <c r="B48" s="330"/>
      <c r="C48" s="330"/>
    </row>
    <row r="49" spans="2:54" s="208" customFormat="1" ht="17.25" customHeight="1" x14ac:dyDescent="0.15">
      <c r="B49" s="330" t="s">
        <v>403</v>
      </c>
      <c r="C49" s="330"/>
    </row>
    <row r="50" spans="2:54" s="208" customFormat="1" ht="17.25" customHeight="1" x14ac:dyDescent="0.15">
      <c r="B50" s="330" t="s">
        <v>402</v>
      </c>
      <c r="C50" s="330"/>
    </row>
    <row r="51" spans="2:54" s="208" customFormat="1" ht="17.25" customHeight="1" x14ac:dyDescent="0.15">
      <c r="B51" s="330"/>
      <c r="C51" s="330"/>
    </row>
    <row r="52" spans="2:54" s="208" customFormat="1" ht="17.25" customHeight="1" x14ac:dyDescent="0.15">
      <c r="B52" s="330" t="s">
        <v>401</v>
      </c>
      <c r="C52" s="330"/>
    </row>
    <row r="53" spans="2:54" s="208" customFormat="1" ht="17.25" customHeight="1" x14ac:dyDescent="0.15">
      <c r="B53" s="330" t="s">
        <v>400</v>
      </c>
      <c r="C53" s="330"/>
    </row>
    <row r="54" spans="2:54" s="208" customFormat="1" ht="17.25" customHeight="1" x14ac:dyDescent="0.15">
      <c r="B54" s="330"/>
      <c r="C54" s="330"/>
    </row>
    <row r="55" spans="2:54" s="208" customFormat="1" ht="17.25" customHeight="1" x14ac:dyDescent="0.15">
      <c r="B55" s="330" t="s">
        <v>399</v>
      </c>
      <c r="C55" s="330"/>
      <c r="D55" s="330"/>
    </row>
    <row r="56" spans="2:54" s="208" customFormat="1" ht="17.25" customHeight="1" x14ac:dyDescent="0.15">
      <c r="B56" s="330"/>
      <c r="C56" s="330"/>
      <c r="D56" s="330"/>
    </row>
    <row r="57" spans="2:54" s="208" customFormat="1" ht="17.25" customHeight="1" x14ac:dyDescent="0.15">
      <c r="B57" s="331" t="s">
        <v>398</v>
      </c>
      <c r="C57" s="331"/>
      <c r="D57" s="330"/>
    </row>
    <row r="58" spans="2:54" s="208" customFormat="1" ht="17.25" customHeight="1" x14ac:dyDescent="0.15">
      <c r="B58" s="331" t="s">
        <v>397</v>
      </c>
      <c r="C58" s="331"/>
      <c r="D58" s="330"/>
    </row>
    <row r="59" spans="2:54" s="208" customFormat="1" ht="17.25" customHeight="1" x14ac:dyDescent="0.15">
      <c r="B59" s="331" t="s">
        <v>396</v>
      </c>
      <c r="C59" s="331"/>
      <c r="D59" s="330"/>
    </row>
    <row r="60" spans="2:54" s="208" customFormat="1" ht="17.25" customHeight="1" x14ac:dyDescent="0.15"/>
    <row r="61" spans="2:54" s="208" customFormat="1" ht="17.25" customHeight="1" x14ac:dyDescent="0.15">
      <c r="B61" s="208" t="s">
        <v>395</v>
      </c>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208" customFormat="1" ht="17.25" customHeight="1" x14ac:dyDescent="0.1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208" customFormat="1" ht="17.25" customHeight="1" x14ac:dyDescent="0.15">
      <c r="B63" s="208" t="s">
        <v>394</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row>
    <row r="64" spans="2:54" s="208" customFormat="1" ht="17.25" customHeight="1" x14ac:dyDescent="0.1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208" customFormat="1" ht="17.25" customHeight="1" x14ac:dyDescent="0.2">
      <c r="B65" s="208" t="s">
        <v>393</v>
      </c>
      <c r="BL65" s="328"/>
      <c r="BM65" s="329"/>
      <c r="BN65" s="328"/>
      <c r="BO65" s="328"/>
      <c r="BP65" s="328"/>
      <c r="BQ65" s="327"/>
      <c r="BR65" s="326"/>
      <c r="BS65" s="326"/>
    </row>
    <row r="66" spans="2:71" s="208" customFormat="1" ht="17.25" customHeight="1" x14ac:dyDescent="0.1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row>
    <row r="67" spans="2:71" s="208" customFormat="1" ht="17.25" customHeight="1" x14ac:dyDescent="0.15">
      <c r="B67" s="208" t="s">
        <v>392</v>
      </c>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row>
    <row r="68" spans="2:71" s="208" customFormat="1" ht="17.25" customHeight="1" x14ac:dyDescent="0.15">
      <c r="B68" s="208" t="s">
        <v>391</v>
      </c>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c r="AY68" s="325"/>
      <c r="AZ68" s="325"/>
      <c r="BA68" s="325"/>
      <c r="BB68" s="325"/>
    </row>
    <row r="69" spans="2:71" s="208" customFormat="1" ht="17.25" customHeight="1" x14ac:dyDescent="0.1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row>
    <row r="70" spans="2:71" ht="17.25" customHeight="1" x14ac:dyDescent="0.15">
      <c r="B70" s="324" t="s">
        <v>390</v>
      </c>
    </row>
    <row r="71" spans="2:71" ht="17.25" customHeight="1" x14ac:dyDescent="0.15">
      <c r="B71" s="208" t="s">
        <v>389</v>
      </c>
    </row>
    <row r="72" spans="2:71" ht="17.25" customHeight="1" x14ac:dyDescent="0.15"/>
    <row r="73" spans="2:71" ht="17.25" customHeight="1" x14ac:dyDescent="0.15"/>
  </sheetData>
  <mergeCells count="1">
    <mergeCell ref="F4:K5"/>
  </mergeCells>
  <phoneticPr fontId="5"/>
  <pageMargins left="0.70866141732283472" right="0.70866141732283472" top="0.74803149606299213" bottom="0.74803149606299213" header="0.31496062992125984" footer="0.31496062992125984"/>
  <pageSetup paperSize="9" scale="46"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ColWidth="9" defaultRowHeight="18.75" x14ac:dyDescent="0.15"/>
  <cols>
    <col min="1" max="1" width="1.75" style="347" customWidth="1"/>
    <col min="2" max="2" width="9" style="347"/>
    <col min="3" max="12" width="40.625" style="347" customWidth="1"/>
    <col min="13" max="16384" width="9" style="347"/>
  </cols>
  <sheetData>
    <row r="1" spans="1:12" x14ac:dyDescent="0.15">
      <c r="A1" s="362"/>
      <c r="B1" s="369" t="s">
        <v>471</v>
      </c>
      <c r="C1" s="369"/>
      <c r="D1" s="369"/>
    </row>
    <row r="2" spans="1:12" x14ac:dyDescent="0.15">
      <c r="A2" s="362"/>
      <c r="B2" s="369"/>
      <c r="C2" s="369"/>
      <c r="D2" s="369"/>
    </row>
    <row r="3" spans="1:12" x14ac:dyDescent="0.15">
      <c r="A3" s="362"/>
      <c r="B3" s="372" t="s">
        <v>309</v>
      </c>
      <c r="C3" s="372" t="s">
        <v>470</v>
      </c>
      <c r="D3" s="369"/>
    </row>
    <row r="4" spans="1:12" x14ac:dyDescent="0.15">
      <c r="A4" s="362"/>
      <c r="B4" s="371">
        <v>1</v>
      </c>
      <c r="C4" s="370" t="s">
        <v>334</v>
      </c>
      <c r="D4" s="369"/>
    </row>
    <row r="5" spans="1:12" x14ac:dyDescent="0.15">
      <c r="A5" s="362"/>
      <c r="B5" s="371">
        <v>2</v>
      </c>
      <c r="C5" s="370" t="s">
        <v>454</v>
      </c>
    </row>
    <row r="6" spans="1:12" x14ac:dyDescent="0.15">
      <c r="A6" s="362"/>
      <c r="B6" s="371">
        <v>3</v>
      </c>
      <c r="C6" s="370" t="s">
        <v>454</v>
      </c>
      <c r="D6" s="369"/>
    </row>
    <row r="7" spans="1:12" x14ac:dyDescent="0.15">
      <c r="A7" s="362"/>
      <c r="B7" s="371">
        <v>4</v>
      </c>
      <c r="C7" s="370" t="s">
        <v>454</v>
      </c>
      <c r="D7" s="369"/>
    </row>
    <row r="8" spans="1:12" x14ac:dyDescent="0.15">
      <c r="A8" s="362"/>
      <c r="B8" s="371">
        <v>5</v>
      </c>
      <c r="C8" s="370" t="s">
        <v>454</v>
      </c>
      <c r="D8" s="369"/>
    </row>
    <row r="9" spans="1:12" x14ac:dyDescent="0.15">
      <c r="A9" s="362"/>
      <c r="B9" s="369"/>
      <c r="C9" s="369"/>
      <c r="D9" s="369"/>
    </row>
    <row r="10" spans="1:12" x14ac:dyDescent="0.15">
      <c r="A10" s="362"/>
      <c r="B10" s="369" t="s">
        <v>469</v>
      </c>
      <c r="C10" s="369"/>
      <c r="D10" s="369"/>
    </row>
    <row r="11" spans="1:12" ht="19.5" thickBot="1" x14ac:dyDescent="0.2">
      <c r="A11" s="362"/>
      <c r="B11" s="369"/>
      <c r="C11" s="369"/>
      <c r="D11" s="369"/>
    </row>
    <row r="12" spans="1:12" ht="19.5" thickBot="1" x14ac:dyDescent="0.2">
      <c r="A12" s="362"/>
      <c r="B12" s="368" t="s">
        <v>423</v>
      </c>
      <c r="C12" s="367" t="s">
        <v>422</v>
      </c>
      <c r="D12" s="366" t="s">
        <v>288</v>
      </c>
      <c r="E12" s="366" t="s">
        <v>287</v>
      </c>
      <c r="F12" s="366" t="s">
        <v>286</v>
      </c>
      <c r="G12" s="365" t="s">
        <v>285</v>
      </c>
      <c r="H12" s="364" t="s">
        <v>454</v>
      </c>
      <c r="I12" s="364" t="s">
        <v>454</v>
      </c>
      <c r="J12" s="364" t="s">
        <v>454</v>
      </c>
      <c r="K12" s="364" t="s">
        <v>454</v>
      </c>
      <c r="L12" s="363" t="s">
        <v>454</v>
      </c>
    </row>
    <row r="13" spans="1:12" x14ac:dyDescent="0.15">
      <c r="A13" s="362"/>
      <c r="B13" s="1033" t="s">
        <v>468</v>
      </c>
      <c r="C13" s="361" t="s">
        <v>454</v>
      </c>
      <c r="D13" s="360" t="s">
        <v>467</v>
      </c>
      <c r="E13" s="360" t="s">
        <v>460</v>
      </c>
      <c r="F13" s="360" t="s">
        <v>466</v>
      </c>
      <c r="G13" s="359" t="s">
        <v>465</v>
      </c>
      <c r="H13" s="358" t="s">
        <v>454</v>
      </c>
      <c r="I13" s="358" t="s">
        <v>454</v>
      </c>
      <c r="J13" s="358" t="s">
        <v>454</v>
      </c>
      <c r="K13" s="358" t="s">
        <v>454</v>
      </c>
      <c r="L13" s="357" t="s">
        <v>454</v>
      </c>
    </row>
    <row r="14" spans="1:12" x14ac:dyDescent="0.15">
      <c r="B14" s="1034"/>
      <c r="C14" s="353" t="s">
        <v>454</v>
      </c>
      <c r="D14" s="355" t="s">
        <v>464</v>
      </c>
      <c r="E14" s="355" t="s">
        <v>459</v>
      </c>
      <c r="F14" s="355" t="s">
        <v>454</v>
      </c>
      <c r="G14" s="354" t="s">
        <v>463</v>
      </c>
      <c r="H14" s="355" t="s">
        <v>454</v>
      </c>
      <c r="I14" s="355" t="s">
        <v>454</v>
      </c>
      <c r="J14" s="355" t="s">
        <v>454</v>
      </c>
      <c r="K14" s="355" t="s">
        <v>454</v>
      </c>
      <c r="L14" s="356" t="s">
        <v>454</v>
      </c>
    </row>
    <row r="15" spans="1:12" x14ac:dyDescent="0.15">
      <c r="B15" s="1034"/>
      <c r="C15" s="353" t="s">
        <v>454</v>
      </c>
      <c r="D15" s="355" t="s">
        <v>462</v>
      </c>
      <c r="E15" s="352" t="s">
        <v>454</v>
      </c>
      <c r="F15" s="352" t="s">
        <v>454</v>
      </c>
      <c r="G15" s="354" t="s">
        <v>461</v>
      </c>
      <c r="H15" s="352" t="s">
        <v>454</v>
      </c>
      <c r="I15" s="352" t="s">
        <v>454</v>
      </c>
      <c r="J15" s="352" t="s">
        <v>454</v>
      </c>
      <c r="K15" s="352" t="s">
        <v>454</v>
      </c>
      <c r="L15" s="351" t="s">
        <v>454</v>
      </c>
    </row>
    <row r="16" spans="1:12" x14ac:dyDescent="0.15">
      <c r="B16" s="1034"/>
      <c r="C16" s="353" t="s">
        <v>454</v>
      </c>
      <c r="D16" s="352" t="s">
        <v>454</v>
      </c>
      <c r="E16" s="352" t="s">
        <v>454</v>
      </c>
      <c r="F16" s="352" t="s">
        <v>454</v>
      </c>
      <c r="G16" s="354" t="s">
        <v>460</v>
      </c>
      <c r="H16" s="352" t="s">
        <v>454</v>
      </c>
      <c r="I16" s="352" t="s">
        <v>454</v>
      </c>
      <c r="J16" s="352" t="s">
        <v>454</v>
      </c>
      <c r="K16" s="352" t="s">
        <v>454</v>
      </c>
      <c r="L16" s="351" t="s">
        <v>454</v>
      </c>
    </row>
    <row r="17" spans="2:12" x14ac:dyDescent="0.15">
      <c r="B17" s="1034"/>
      <c r="C17" s="353" t="s">
        <v>454</v>
      </c>
      <c r="D17" s="352" t="s">
        <v>454</v>
      </c>
      <c r="E17" s="352" t="s">
        <v>454</v>
      </c>
      <c r="F17" s="352" t="s">
        <v>454</v>
      </c>
      <c r="G17" s="354" t="s">
        <v>459</v>
      </c>
      <c r="H17" s="352" t="s">
        <v>454</v>
      </c>
      <c r="I17" s="352" t="s">
        <v>454</v>
      </c>
      <c r="J17" s="352" t="s">
        <v>454</v>
      </c>
      <c r="K17" s="352" t="s">
        <v>454</v>
      </c>
      <c r="L17" s="351" t="s">
        <v>454</v>
      </c>
    </row>
    <row r="18" spans="2:12" x14ac:dyDescent="0.15">
      <c r="B18" s="1034"/>
      <c r="C18" s="353" t="s">
        <v>454</v>
      </c>
      <c r="D18" s="352" t="s">
        <v>454</v>
      </c>
      <c r="E18" s="352" t="s">
        <v>454</v>
      </c>
      <c r="F18" s="352" t="s">
        <v>454</v>
      </c>
      <c r="G18" s="354" t="s">
        <v>458</v>
      </c>
      <c r="H18" s="352" t="s">
        <v>454</v>
      </c>
      <c r="I18" s="352" t="s">
        <v>454</v>
      </c>
      <c r="J18" s="352" t="s">
        <v>454</v>
      </c>
      <c r="K18" s="352" t="s">
        <v>454</v>
      </c>
      <c r="L18" s="351" t="s">
        <v>454</v>
      </c>
    </row>
    <row r="19" spans="2:12" x14ac:dyDescent="0.15">
      <c r="B19" s="1034"/>
      <c r="C19" s="353" t="s">
        <v>454</v>
      </c>
      <c r="D19" s="352" t="s">
        <v>454</v>
      </c>
      <c r="E19" s="352" t="s">
        <v>454</v>
      </c>
      <c r="F19" s="352" t="s">
        <v>454</v>
      </c>
      <c r="G19" s="354" t="s">
        <v>457</v>
      </c>
      <c r="H19" s="352" t="s">
        <v>454</v>
      </c>
      <c r="I19" s="352" t="s">
        <v>454</v>
      </c>
      <c r="J19" s="352" t="s">
        <v>454</v>
      </c>
      <c r="K19" s="352" t="s">
        <v>454</v>
      </c>
      <c r="L19" s="351" t="s">
        <v>454</v>
      </c>
    </row>
    <row r="20" spans="2:12" x14ac:dyDescent="0.15">
      <c r="B20" s="1034"/>
      <c r="C20" s="353" t="s">
        <v>454</v>
      </c>
      <c r="D20" s="352" t="s">
        <v>454</v>
      </c>
      <c r="E20" s="352" t="s">
        <v>454</v>
      </c>
      <c r="F20" s="352" t="s">
        <v>454</v>
      </c>
      <c r="G20" s="354" t="s">
        <v>456</v>
      </c>
      <c r="H20" s="352" t="s">
        <v>454</v>
      </c>
      <c r="I20" s="352" t="s">
        <v>454</v>
      </c>
      <c r="J20" s="352" t="s">
        <v>454</v>
      </c>
      <c r="K20" s="352" t="s">
        <v>454</v>
      </c>
      <c r="L20" s="351" t="s">
        <v>454</v>
      </c>
    </row>
    <row r="21" spans="2:12" x14ac:dyDescent="0.15">
      <c r="B21" s="1034"/>
      <c r="C21" s="353" t="s">
        <v>454</v>
      </c>
      <c r="D21" s="352" t="s">
        <v>454</v>
      </c>
      <c r="E21" s="352" t="s">
        <v>454</v>
      </c>
      <c r="F21" s="352" t="s">
        <v>454</v>
      </c>
      <c r="G21" s="354" t="s">
        <v>455</v>
      </c>
      <c r="H21" s="352" t="s">
        <v>454</v>
      </c>
      <c r="I21" s="352" t="s">
        <v>454</v>
      </c>
      <c r="J21" s="352" t="s">
        <v>454</v>
      </c>
      <c r="K21" s="352" t="s">
        <v>454</v>
      </c>
      <c r="L21" s="351" t="s">
        <v>454</v>
      </c>
    </row>
    <row r="22" spans="2:12" x14ac:dyDescent="0.15">
      <c r="B22" s="1034"/>
      <c r="C22" s="353" t="s">
        <v>454</v>
      </c>
      <c r="D22" s="352" t="s">
        <v>454</v>
      </c>
      <c r="E22" s="352" t="s">
        <v>454</v>
      </c>
      <c r="F22" s="352" t="s">
        <v>454</v>
      </c>
      <c r="G22" s="352" t="s">
        <v>454</v>
      </c>
      <c r="H22" s="352" t="s">
        <v>454</v>
      </c>
      <c r="I22" s="352" t="s">
        <v>454</v>
      </c>
      <c r="J22" s="352" t="s">
        <v>454</v>
      </c>
      <c r="K22" s="352" t="s">
        <v>454</v>
      </c>
      <c r="L22" s="351" t="s">
        <v>454</v>
      </c>
    </row>
    <row r="23" spans="2:12" x14ac:dyDescent="0.15">
      <c r="B23" s="1034"/>
      <c r="C23" s="353" t="s">
        <v>454</v>
      </c>
      <c r="D23" s="352" t="s">
        <v>454</v>
      </c>
      <c r="E23" s="352" t="s">
        <v>454</v>
      </c>
      <c r="F23" s="352" t="s">
        <v>454</v>
      </c>
      <c r="G23" s="352" t="s">
        <v>454</v>
      </c>
      <c r="H23" s="352" t="s">
        <v>454</v>
      </c>
      <c r="I23" s="352" t="s">
        <v>454</v>
      </c>
      <c r="J23" s="352" t="s">
        <v>454</v>
      </c>
      <c r="K23" s="352" t="s">
        <v>454</v>
      </c>
      <c r="L23" s="351" t="s">
        <v>454</v>
      </c>
    </row>
    <row r="24" spans="2:12" x14ac:dyDescent="0.15">
      <c r="B24" s="1034"/>
      <c r="C24" s="353" t="s">
        <v>454</v>
      </c>
      <c r="D24" s="352" t="s">
        <v>454</v>
      </c>
      <c r="E24" s="352" t="s">
        <v>454</v>
      </c>
      <c r="F24" s="352" t="s">
        <v>454</v>
      </c>
      <c r="G24" s="352" t="s">
        <v>454</v>
      </c>
      <c r="H24" s="352" t="s">
        <v>454</v>
      </c>
      <c r="I24" s="352" t="s">
        <v>454</v>
      </c>
      <c r="J24" s="352" t="s">
        <v>454</v>
      </c>
      <c r="K24" s="352" t="s">
        <v>454</v>
      </c>
      <c r="L24" s="351" t="s">
        <v>454</v>
      </c>
    </row>
    <row r="25" spans="2:12" ht="19.5" thickBot="1" x14ac:dyDescent="0.2">
      <c r="B25" s="1035"/>
      <c r="C25" s="350" t="s">
        <v>454</v>
      </c>
      <c r="D25" s="349" t="s">
        <v>454</v>
      </c>
      <c r="E25" s="349" t="s">
        <v>454</v>
      </c>
      <c r="F25" s="349" t="s">
        <v>454</v>
      </c>
      <c r="G25" s="349" t="s">
        <v>454</v>
      </c>
      <c r="H25" s="349" t="s">
        <v>454</v>
      </c>
      <c r="I25" s="349" t="s">
        <v>454</v>
      </c>
      <c r="J25" s="349" t="s">
        <v>454</v>
      </c>
      <c r="K25" s="349" t="s">
        <v>454</v>
      </c>
      <c r="L25" s="348" t="s">
        <v>454</v>
      </c>
    </row>
    <row r="28" spans="2:12" x14ac:dyDescent="0.15">
      <c r="C28" s="347" t="s">
        <v>453</v>
      </c>
    </row>
    <row r="29" spans="2:12" x14ac:dyDescent="0.15">
      <c r="C29" s="347" t="s">
        <v>452</v>
      </c>
    </row>
    <row r="30" spans="2:12" x14ac:dyDescent="0.15">
      <c r="C30" s="347" t="s">
        <v>451</v>
      </c>
    </row>
    <row r="31" spans="2:12" x14ac:dyDescent="0.15">
      <c r="C31" s="347" t="s">
        <v>450</v>
      </c>
    </row>
    <row r="32" spans="2:12" x14ac:dyDescent="0.15">
      <c r="C32" s="347" t="s">
        <v>449</v>
      </c>
    </row>
    <row r="33" spans="3:3" x14ac:dyDescent="0.15">
      <c r="C33" s="347" t="s">
        <v>448</v>
      </c>
    </row>
    <row r="34" spans="3:3" x14ac:dyDescent="0.15">
      <c r="C34" s="347" t="s">
        <v>447</v>
      </c>
    </row>
    <row r="35" spans="3:3" x14ac:dyDescent="0.15">
      <c r="C35" s="347" t="s">
        <v>446</v>
      </c>
    </row>
    <row r="36" spans="3:3" x14ac:dyDescent="0.15">
      <c r="C36" s="347" t="s">
        <v>445</v>
      </c>
    </row>
    <row r="37" spans="3:3" x14ac:dyDescent="0.15">
      <c r="C37" s="347" t="s">
        <v>444</v>
      </c>
    </row>
    <row r="39" spans="3:3" x14ac:dyDescent="0.15">
      <c r="C39" s="347" t="s">
        <v>443</v>
      </c>
    </row>
    <row r="40" spans="3:3" x14ac:dyDescent="0.15">
      <c r="C40" s="347" t="s">
        <v>442</v>
      </c>
    </row>
    <row r="41" spans="3:3" x14ac:dyDescent="0.15">
      <c r="C41" s="347" t="s">
        <v>441</v>
      </c>
    </row>
    <row r="42" spans="3:3" x14ac:dyDescent="0.15">
      <c r="C42" s="347" t="s">
        <v>440</v>
      </c>
    </row>
    <row r="43" spans="3:3" x14ac:dyDescent="0.15">
      <c r="C43" s="347" t="s">
        <v>439</v>
      </c>
    </row>
    <row r="44" spans="3:3" x14ac:dyDescent="0.15">
      <c r="C44" s="347" t="s">
        <v>438</v>
      </c>
    </row>
  </sheetData>
  <mergeCells count="1">
    <mergeCell ref="B13:B25"/>
  </mergeCells>
  <phoneticPr fontId="5"/>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別紙様式第二号（一）</vt:lpstr>
      <vt:lpstr>裏面（別紙様式第二号（一））</vt:lpstr>
      <vt:lpstr>付表第二号（三）</vt:lpstr>
      <vt:lpstr>（参考）付表第二号（三）</vt:lpstr>
      <vt:lpstr>チェックリスト</vt:lpstr>
      <vt:lpstr>地密通所（1枚版）</vt:lpstr>
      <vt:lpstr>シフト記号表（勤務時間帯）</vt:lpstr>
      <vt:lpstr>記入方法</vt:lpstr>
      <vt:lpstr>プルダウン・リスト</vt:lpstr>
      <vt:lpstr>標準様式3</vt:lpstr>
      <vt:lpstr>標準様式５</vt:lpstr>
      <vt:lpstr>標準様式６</vt:lpstr>
      <vt:lpstr>別紙① </vt:lpstr>
      <vt:lpstr>別紙②</vt:lpstr>
      <vt:lpstr>別紙③</vt:lpstr>
      <vt:lpstr>別紙④</vt:lpstr>
      <vt:lpstr>'シフト記号表（勤務時間帯）'!【記載例】シフト記号</vt:lpstr>
      <vt:lpstr>'（参考）付表第二号（三）'!Print_Area</vt:lpstr>
      <vt:lpstr>チェックリスト!Print_Area</vt:lpstr>
      <vt:lpstr>記入方法!Print_Area</vt:lpstr>
      <vt:lpstr>'地密通所（1枚版）'!Print_Area</vt:lpstr>
      <vt:lpstr>標準様式５!Print_Area</vt:lpstr>
      <vt:lpstr>標準様式６!Print_Area</vt:lpstr>
      <vt:lpstr>'付表第二号（三）'!Print_Area</vt:lpstr>
      <vt:lpstr>'別紙① '!Print_Area</vt:lpstr>
      <vt:lpstr>別紙②!Print_Area</vt:lpstr>
      <vt:lpstr>別紙③!Print_Area</vt:lpstr>
      <vt:lpstr>別紙④!Print_Area</vt:lpstr>
      <vt:lpstr>'別紙様式第二号（一）'!Print_Area</vt:lpstr>
      <vt:lpstr>'裏面（別紙様式第二号（一））'!Print_Area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2024-03-28T12:11:01Z</dcterms:modified>
</cp:coreProperties>
</file>